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48" i="371" l="1"/>
  <c r="T148" i="371"/>
  <c r="U148" i="371" s="1"/>
  <c r="S148" i="371"/>
  <c r="R148" i="371"/>
  <c r="Q148" i="371"/>
  <c r="V147" i="371"/>
  <c r="U147" i="371"/>
  <c r="T147" i="37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T144" i="371"/>
  <c r="V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V135" i="371"/>
  <c r="U135" i="371"/>
  <c r="T135" i="37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T102" i="371"/>
  <c r="V102" i="371" s="1"/>
  <c r="S102" i="371"/>
  <c r="R102" i="371"/>
  <c r="Q102" i="371"/>
  <c r="T101" i="371"/>
  <c r="V101" i="371" s="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T80" i="371"/>
  <c r="V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V6" i="371" l="1"/>
  <c r="V8" i="371"/>
  <c r="V10" i="371"/>
  <c r="V18" i="371"/>
  <c r="V28" i="371"/>
  <c r="V30" i="371"/>
  <c r="V32" i="371"/>
  <c r="V34" i="371"/>
  <c r="V38" i="371"/>
  <c r="U41" i="371"/>
  <c r="U45" i="371"/>
  <c r="U47" i="371"/>
  <c r="U49" i="371"/>
  <c r="U51" i="371"/>
  <c r="U57" i="371"/>
  <c r="U59" i="371"/>
  <c r="U61" i="371"/>
  <c r="U63" i="371"/>
  <c r="U65" i="371"/>
  <c r="U67" i="371"/>
  <c r="U71" i="371"/>
  <c r="U73" i="371"/>
  <c r="U75" i="371"/>
  <c r="U77" i="371"/>
  <c r="U79" i="371"/>
  <c r="U81" i="371"/>
  <c r="U83" i="371"/>
  <c r="U85" i="371"/>
  <c r="U87" i="371"/>
  <c r="U89" i="371"/>
  <c r="U93" i="371"/>
  <c r="U95" i="371"/>
  <c r="U101" i="371"/>
  <c r="U103" i="371"/>
  <c r="U105" i="371"/>
  <c r="U109" i="371"/>
  <c r="U119" i="371"/>
  <c r="U121" i="371"/>
  <c r="U127" i="371"/>
  <c r="U131" i="371"/>
  <c r="U137" i="371"/>
  <c r="U143" i="371"/>
  <c r="U145" i="371"/>
  <c r="U12" i="371"/>
  <c r="U16" i="371"/>
  <c r="U24" i="371"/>
  <c r="U58" i="371"/>
  <c r="U80" i="371"/>
  <c r="U92" i="371"/>
  <c r="U98" i="371"/>
  <c r="U100" i="371"/>
  <c r="U102" i="371"/>
  <c r="U108" i="371"/>
  <c r="U118" i="371"/>
  <c r="U126" i="371"/>
  <c r="U144" i="371"/>
  <c r="C26" i="419"/>
  <c r="N26" i="419" l="1"/>
  <c r="N27" i="419" s="1"/>
  <c r="N25" i="419"/>
  <c r="G26" i="419"/>
  <c r="N28" i="419" l="1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L6" i="419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<sst xmlns="http://schemas.openxmlformats.org/spreadsheetml/2006/main" count="31105" uniqueCount="5968">
  <si>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</si>
  <si>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</si>
  <si>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</si>
  <si>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</si>
  <si>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</si>
  <si>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</si>
  <si>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</si>
  <si>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</si>
  <si>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</si>
  <si>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</si>
  <si>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</si>
  <si>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</si>
  <si>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</si>
  <si>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</si>
  <si>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</si>
  <si>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</si>
  <si>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</si>
  <si>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</si>
  <si>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</si>
  <si>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</si>
  <si>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</si>
  <si>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</si>
  <si>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</si>
  <si>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</si>
  <si>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</si>
  <si>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</si>
  <si>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</si>
  <si>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</si>
  <si>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</si>
  <si>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</si>
  <si>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</si>
  <si>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</si>
  <si>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</si>
  <si>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</si>
  <si>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</si>
  <si>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</si>
  <si>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</si>
  <si>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</si>
  <si>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</si>
  <si>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</si>
  <si>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</si>
  <si>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</si>
  <si>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</si>
  <si>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</si>
  <si>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</si>
  <si>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</si>
  <si>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</si>
  <si>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</si>
  <si>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</si>
  <si>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</si>
  <si>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</si>
  <si>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</si>
  <si>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</si>
  <si>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</si>
  <si>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</si>
  <si>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</si>
  <si>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</si>
  <si>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</si>
  <si>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</si>
  <si>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</si>
  <si>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</si>
  <si>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</si>
  <si>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</si>
  <si>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</si>
  <si>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</si>
  <si>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</si>
  <si>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</si>
  <si>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</si>
  <si>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</si>
  <si>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</si>
  <si>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</si>
  <si>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</si>
  <si>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</si>
  <si>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</si>
  <si>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</si>
  <si>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</si>
  <si>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</si>
  <si>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</si>
  <si>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</si>
  <si>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</si>
  <si>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</si>
  <si>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</si>
  <si>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</si>
  <si>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</si>
  <si>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</si>
  <si>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</si>
  <si>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</si>
  <si>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</si>
  <si>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</si>
  <si>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</si>
  <si>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</si>
  <si>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</si>
  <si>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</si>
  <si>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</si>
  <si>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</si>
  <si>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</si>
  <si>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</si>
  <si>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</si>
  <si>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</si>
  <si>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</si>
  <si>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</si>
  <si>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</si>
  <si>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</si>
  <si>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</si>
  <si>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</si>
  <si>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</si>
  <si>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</si>
  <si>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</si>
  <si>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</si>
  <si>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</si>
  <si>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</si>
  <si>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</si>
  <si>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</si>
  <si>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</si>
  <si>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</si>
  <si>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</si>
  <si>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</si>
  <si>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</si>
  <si>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</si>
  <si>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</si>
  <si>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</si>
  <si>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</si>
  <si>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</si>
  <si>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</si>
  <si>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</si>
  <si>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</si>
  <si>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</si>
  <si>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</si>
  <si>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</si>
  <si>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</si>
  <si>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</si>
  <si>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</si>
  <si>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</si>
  <si>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</si>
  <si>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</si>
  <si>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</si>
  <si>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</si>
  <si>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</si>
  <si>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</si>
  <si>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</si>
  <si>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</si>
  <si>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</si>
  <si>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</si>
  <si>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</si>
  <si>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</si>
  <si>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</si>
  <si>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</si>
  <si>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</si>
  <si>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</si>
  <si>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</si>
  <si>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</si>
  <si>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</si>
  <si>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</si>
  <si>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</si>
  <si>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</si>
  <si>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</si>
  <si>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</si>
  <si>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</si>
  <si>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</si>
  <si>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</si>
  <si>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</si>
  <si>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</si>
  <si>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</si>
  <si>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</si>
  <si>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</si>
  <si>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</si>
  <si>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</si>
  <si>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</si>
  <si>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</si>
  <si>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</si>
  <si>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</si>
  <si>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</si>
  <si>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</si>
  <si>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</si>
  <si>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</si>
  <si>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</si>
  <si>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</si>
  <si>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</si>
  <si>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</si>
  <si>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</si>
  <si>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</si>
  <si>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</si>
  <si>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</si>
  <si>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</si>
  <si>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</si>
  <si>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</si>
  <si>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</si>
  <si>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</si>
  <si>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</si>
  <si>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</si>
  <si>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</si>
  <si>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</si>
  <si>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</si>
  <si>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</si>
  <si>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</si>
  <si>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</si>
  <si>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</si>
  <si>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</si>
  <si>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</si>
  <si>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</si>
  <si>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</si>
  <si>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</si>
  <si>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</si>
  <si>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</si>
  <si>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</si>
  <si>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</si>
  <si>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</si>
  <si>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</si>
  <si>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</si>
  <si>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</si>
  <si>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</si>
  <si>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</si>
  <si>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</si>
  <si>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</si>
  <si>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</si>
  <si>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</si>
  <si>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</si>
  <si>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</si>
  <si>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</si>
  <si>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</si>
  <si>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</si>
  <si>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</si>
  <si>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</si>
  <si>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</si>
  <si>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</si>
  <si>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</si>
  <si>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</si>
  <si>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</si>
  <si>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</si>
  <si>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</si>
  <si>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</si>
  <si>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</si>
  <si>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</si>
  <si>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</si>
  <si>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</si>
  <si>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</si>
  <si>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</si>
  <si>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</si>
  <si>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</si>
  <si>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</si>
  <si>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</si>
  <si>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</si>
  <si>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</si>
  <si>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</si>
  <si>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</si>
  <si>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</si>
  <si>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</si>
  <si>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</si>
  <si>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</si>
  <si>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</si>
  <si>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</si>
  <si>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</si>
  <si>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</si>
  <si>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</si>
  <si>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</si>
  <si>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</si>
  <si>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</si>
  <si>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</si>
  <si>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</si>
  <si>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</si>
  <si>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</si>
  <si>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</si>
  <si>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</si>
  <si>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</si>
  <si>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</si>
  <si>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</si>
  <si>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</si>
  <si>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</si>
  <si>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</si>
  <si>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</si>
  <si>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</si>
  <si>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</si>
  <si>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</si>
  <si>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</si>
  <si>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</si>
  <si>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</si>
  <si>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</si>
  <si>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</si>
  <si>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</si>
  <si>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</si>
  <si>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</si>
  <si>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</si>
  <si>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</si>
  <si>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</si>
  <si>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</si>
  <si>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</si>
  <si>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</si>
  <si>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</si>
  <si>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</si>
  <si>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</si>
  <si>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</si>
  <si>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</si>
  <si>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</si>
  <si>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</si>
  <si>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</si>
  <si>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</si>
  <si>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</si>
  <si>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</si>
  <si>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</si>
  <si>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</si>
  <si>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</si>
  <si>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</si>
  <si>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</si>
  <si>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</si>
  <si>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</si>
  <si>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</si>
  <si>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</si>
  <si>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</si>
  <si>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</si>
  <si>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</si>
  <si>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</si>
  <si>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</si>
  <si>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</si>
  <si>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</si>
  <si>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</si>
  <si>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</si>
  <si>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</si>
  <si>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</si>
  <si>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</si>
  <si>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</si>
  <si>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</si>
  <si>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</si>
  <si>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</si>
  <si>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</si>
  <si>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</si>
  <si>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</si>
  <si>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</si>
  <si>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</si>
  <si>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</si>
  <si>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</si>
  <si>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</si>
  <si>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</si>
  <si>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</si>
  <si>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</si>
  <si>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</si>
  <si>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</si>
  <si>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</si>
  <si>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</si>
  <si>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</si>
  <si>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</si>
  <si>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</si>
  <si>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</si>
  <si>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</si>
  <si>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</si>
  <si>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</si>
  <si>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</si>
  <si>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</si>
  <si>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</si>
  <si>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</si>
  <si>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</si>
  <si>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</si>
  <si>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</si>
  <si>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</si>
  <si>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</si>
  <si>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</si>
  <si>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</si>
  <si>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</si>
  <si>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</si>
  <si>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</si>
  <si>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</si>
  <si>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</si>
  <si>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</si>
  <si>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</si>
  <si>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</si>
  <si>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</si>
  <si>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</si>
  <si>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</si>
  <si>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</si>
  <si>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</si>
  <si>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</si>
  <si>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</si>
  <si>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</si>
  <si>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</si>
  <si>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</si>
  <si>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</si>
  <si>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</si>
  <si>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</si>
  <si>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</si>
  <si>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</si>
  <si>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</si>
  <si>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</si>
  <si>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</si>
  <si>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</si>
  <si>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</si>
  <si>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</si>
  <si>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</si>
  <si>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</si>
  <si>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</si>
  <si>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</si>
  <si>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</si>
  <si>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</si>
  <si>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</si>
  <si>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</si>
  <si>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</si>
  <si>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</si>
  <si>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</si>
  <si>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</si>
  <si>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</si>
  <si>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</si>
  <si>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</si>
  <si>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</si>
  <si>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</si>
  <si>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</si>
  <si>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</si>
  <si>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</si>
  <si>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</si>
  <si>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</si>
  <si>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</si>
  <si>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</si>
  <si>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</si>
  <si>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</si>
  <si>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</si>
  <si>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</si>
  <si>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</si>
  <si>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</si>
  <si>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</si>
  <si>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</si>
  <si>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</si>
  <si>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</si>
  <si>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</si>
  <si>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</si>
  <si>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</si>
  <si>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</si>
  <si>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</si>
  <si>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</si>
  <si>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</si>
  <si>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</si>
  <si>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</si>
  <si>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</si>
  <si>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</si>
  <si>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</si>
  <si>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</si>
  <si>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</si>
  <si>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</si>
  <si>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</si>
  <si>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</si>
  <si>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</si>
  <si>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</si>
  <si>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</si>
  <si>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</si>
  <si>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</si>
  <si>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</si>
  <si>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</si>
  <si>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</si>
  <si>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</si>
  <si>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</si>
  <si>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</si>
  <si>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</si>
  <si>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</si>
  <si>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</si>
  <si>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</si>
  <si>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</si>
  <si>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</si>
  <si>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</si>
  <si>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</si>
  <si>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</si>
  <si>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</si>
  <si>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</si>
  <si>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</si>
  <si>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</si>
  <si>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</si>
  <si>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</si>
  <si>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</si>
  <si>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</si>
  <si>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</si>
  <si>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</si>
  <si>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</si>
  <si>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</si>
  <si>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</si>
  <si>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</si>
  <si>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</si>
  <si>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</si>
  <si>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</si>
  <si>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</si>
  <si>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</si>
  <si>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</si>
  <si>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</si>
  <si>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</si>
  <si>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</si>
  <si>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</si>
  <si>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</si>
  <si>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</si>
  <si>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</si>
  <si>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</si>
  <si>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</si>
  <si>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</si>
  <si>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</si>
  <si>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</si>
  <si>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</si>
  <si>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</si>
  <si>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</si>
  <si>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</si>
  <si>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</si>
  <si>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</si>
  <si>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</si>
  <si>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</si>
  <si>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</si>
  <si>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</si>
  <si>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</si>
  <si>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</si>
  <si>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</si>
  <si>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</si>
  <si>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</si>
  <si>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</si>
  <si>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</si>
  <si>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</si>
  <si>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</si>
  <si>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</si>
  <si>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</si>
  <si>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</si>
  <si>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</si>
  <si>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</si>
  <si>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</si>
  <si>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</si>
  <si>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</si>
  <si>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</si>
  <si>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</si>
  <si>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</si>
  <si>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</si>
  <si>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</si>
  <si>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</si>
  <si>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</si>
  <si>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</si>
  <si>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</si>
  <si>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</si>
  <si>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</si>
  <si>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</si>
  <si>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</si>
  <si>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</si>
  <si>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</si>
  <si>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</si>
  <si>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</si>
  <si>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</si>
  <si>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</si>
  <si>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</si>
  <si>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</si>
  <si>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</si>
  <si>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</si>
  <si>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</si>
  <si>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</si>
  <si>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</si>
  <si>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</si>
  <si>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</si>
  <si>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</si>
  <si>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</si>
  <si>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</si>
  <si>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</si>
  <si>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</si>
  <si>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</si>
  <si>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</si>
  <si>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</si>
  <si>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</si>
  <si>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</si>
  <si>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</si>
  <si>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</si>
  <si>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</si>
  <si>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</si>
  <si>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</si>
  <si>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</si>
  <si>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</si>
  <si>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</si>
  <si>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</si>
  <si>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</si>
  <si>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</si>
  <si>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</si>
  <si>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</si>
  <si>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</si>
  <si>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</si>
  <si>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0471</t>
  </si>
  <si>
    <t>odd. invaz. vyš. metotody-endoskopie</t>
  </si>
  <si>
    <t>odd. invaz. vyš. metotody-endoskopie Celkem</t>
  </si>
  <si>
    <t>50113001</t>
  </si>
  <si>
    <t>114134</t>
  </si>
  <si>
    <t>14134</t>
  </si>
  <si>
    <t>ROSEMIG 50 MG</t>
  </si>
  <si>
    <t>POR TBL FLM 6X50MG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</si>
  <si>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</si>
  <si>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</si>
  <si>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</si>
  <si>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</si>
  <si>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</si>
  <si>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</si>
  <si>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</si>
  <si>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</si>
  <si>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</si>
  <si>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</si>
  <si>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</si>
  <si>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</si>
  <si>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</si>
  <si>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</si>
  <si>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</si>
  <si>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</si>
  <si>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</si>
  <si>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</si>
  <si>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</si>
  <si>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</si>
  <si>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</si>
  <si>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</si>
  <si>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</si>
  <si>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</si>
  <si>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</si>
  <si>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</si>
  <si>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</si>
  <si>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</si>
  <si>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</si>
  <si>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</si>
  <si>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</si>
  <si>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</si>
  <si>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</si>
  <si>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</si>
  <si>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</si>
  <si>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</si>
  <si>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</si>
  <si>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</si>
  <si>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</si>
  <si>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</si>
  <si>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</si>
  <si>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</si>
  <si>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</si>
  <si>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</si>
  <si>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</si>
  <si>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</si>
  <si>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</si>
  <si>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</si>
  <si>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</si>
  <si>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</si>
  <si>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</si>
  <si>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</si>
  <si>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</si>
  <si>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</si>
  <si>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</si>
  <si>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</si>
  <si>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</si>
  <si>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</si>
  <si>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</si>
  <si>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</si>
  <si>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</si>
  <si>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</si>
  <si>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</si>
  <si>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</si>
  <si>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</si>
  <si>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</si>
  <si>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</si>
  <si>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</si>
  <si>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</si>
  <si>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</si>
  <si>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</si>
  <si>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</si>
  <si>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</si>
  <si>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</si>
  <si>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</si>
  <si>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</si>
  <si>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</si>
  <si>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</si>
  <si>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</si>
  <si>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</si>
  <si>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</si>
  <si>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</si>
  <si>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</si>
  <si>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</si>
  <si>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</si>
  <si>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</si>
  <si>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</si>
  <si>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</si>
  <si>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</si>
  <si>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</si>
  <si>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</si>
  <si>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</si>
  <si>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</si>
  <si>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</si>
  <si>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</si>
  <si>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</si>
  <si>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</si>
  <si>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</si>
  <si>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</si>
  <si>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</si>
  <si>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</si>
  <si>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</si>
  <si>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</si>
  <si>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</si>
  <si>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</si>
  <si>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</si>
  <si>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</si>
  <si>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</si>
  <si>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</si>
  <si>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147195</t>
  </si>
  <si>
    <t>47195</t>
  </si>
  <si>
    <t>HUMULIN N 100 M.J./ML</t>
  </si>
  <si>
    <t>INJ 1X10ML/1KU</t>
  </si>
  <si>
    <t>155823</t>
  </si>
  <si>
    <t>55823</t>
  </si>
  <si>
    <t>NOVALGIN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</si>
  <si>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</si>
  <si>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</si>
  <si>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</si>
  <si>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</si>
  <si>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</si>
  <si>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</si>
  <si>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</si>
  <si>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</si>
  <si>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</si>
  <si>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</si>
  <si>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</si>
  <si>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</si>
  <si>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</si>
  <si>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</si>
  <si>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</si>
  <si>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</si>
  <si>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</si>
  <si>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</si>
  <si>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</si>
  <si>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</si>
  <si>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</si>
  <si>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</si>
  <si>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</si>
  <si>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</si>
  <si>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</si>
  <si>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</si>
  <si>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</si>
  <si>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</si>
  <si>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</si>
  <si>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</si>
  <si>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</si>
  <si>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</si>
  <si>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</si>
  <si>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</si>
  <si>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</si>
  <si>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</si>
  <si>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</si>
  <si>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</si>
  <si>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</si>
  <si>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</si>
  <si>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</si>
  <si>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</si>
  <si>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</si>
  <si>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</si>
  <si>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</si>
  <si>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</si>
  <si>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</si>
  <si>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</si>
  <si>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</si>
  <si>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</si>
  <si>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</si>
  <si>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</si>
  <si>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</si>
  <si>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</si>
  <si>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</si>
  <si>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</si>
  <si>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</si>
  <si>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</si>
  <si>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</si>
  <si>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</si>
  <si>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</si>
  <si>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</si>
  <si>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</si>
  <si>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199333</t>
  </si>
  <si>
    <t>99333</t>
  </si>
  <si>
    <t>FUROSEMID BIOTIKA FORTE</t>
  </si>
  <si>
    <t>INJ 10X10ML/125MG</t>
  </si>
  <si>
    <t>500945</t>
  </si>
  <si>
    <t>0</t>
  </si>
  <si>
    <t>DZ DEBRIECASAN AQUAGEL 500 ml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</si>
  <si>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</si>
  <si>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</si>
  <si>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</si>
  <si>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</si>
  <si>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</si>
  <si>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</si>
  <si>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</si>
  <si>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</si>
  <si>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</si>
  <si>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</si>
  <si>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</si>
  <si>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</si>
  <si>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</si>
  <si>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</si>
  <si>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</si>
  <si>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</si>
  <si>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</si>
  <si>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</si>
  <si>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</si>
  <si>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</si>
  <si>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</si>
  <si>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</si>
  <si>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</si>
  <si>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</si>
  <si>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</si>
  <si>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</si>
  <si>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</si>
  <si>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</si>
  <si>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</si>
  <si>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</si>
  <si>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</si>
  <si>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930065</t>
  </si>
  <si>
    <t>DZ PRONTOSAN ROZTOK 350ml</t>
  </si>
  <si>
    <t>987464</t>
  </si>
  <si>
    <t>Menalind Professional čistící pěna 400ml</t>
  </si>
  <si>
    <t>100489</t>
  </si>
  <si>
    <t>489</t>
  </si>
  <si>
    <t>INJ 5X1ML/10MG</t>
  </si>
  <si>
    <t>100536</t>
  </si>
  <si>
    <t>536</t>
  </si>
  <si>
    <t>NORADRENALIN LECIVA</t>
  </si>
  <si>
    <t>INJ 5X1ML/1MG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</si>
  <si>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</si>
  <si>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</si>
  <si>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</si>
  <si>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</si>
  <si>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</si>
  <si>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</si>
  <si>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</si>
  <si>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</si>
  <si>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</si>
  <si>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</si>
  <si>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</si>
  <si>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</si>
  <si>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</si>
  <si>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</si>
  <si>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</si>
  <si>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</si>
  <si>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</si>
  <si>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</si>
  <si>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</si>
  <si>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</si>
  <si>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</si>
  <si>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</si>
  <si>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</si>
  <si>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</si>
  <si>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</si>
  <si>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</si>
  <si>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</si>
  <si>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</si>
  <si>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</si>
  <si>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</si>
  <si>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</si>
  <si>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</si>
  <si>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</si>
  <si>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</si>
  <si>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</si>
  <si>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</si>
  <si>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</si>
  <si>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</si>
  <si>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</si>
  <si>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</si>
  <si>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</si>
  <si>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</si>
  <si>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</si>
  <si>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</si>
  <si>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</si>
  <si>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</si>
  <si>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</si>
  <si>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</si>
  <si>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</si>
  <si>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</si>
  <si>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900240</t>
  </si>
  <si>
    <t>DZ TRIXO LIND 500ML</t>
  </si>
  <si>
    <t>102684</t>
  </si>
  <si>
    <t>2684</t>
  </si>
  <si>
    <t>GEL 1X20GM</t>
  </si>
  <si>
    <t>145274</t>
  </si>
  <si>
    <t>45274</t>
  </si>
  <si>
    <t>ENAP 10MG</t>
  </si>
  <si>
    <t>TBL 30X10MG</t>
  </si>
  <si>
    <t>920170</t>
  </si>
  <si>
    <t>DZ TRIXO 500 ML</t>
  </si>
  <si>
    <t>841498</t>
  </si>
  <si>
    <t>Carbosorb tbl.20-blistr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</si>
  <si>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</si>
  <si>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</si>
  <si>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</si>
  <si>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</si>
  <si>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</si>
  <si>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</si>
  <si>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</si>
  <si>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</si>
  <si>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</si>
  <si>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</si>
  <si>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</si>
  <si>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</si>
  <si>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</si>
  <si>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</si>
  <si>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</si>
  <si>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</si>
  <si>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</si>
  <si>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</si>
  <si>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</si>
  <si>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</si>
  <si>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703722</t>
  </si>
  <si>
    <t>MENALIND Olejový spray na ochranu kůže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</si>
  <si>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</si>
  <si>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</si>
  <si>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</si>
  <si>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</si>
  <si>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</si>
  <si>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</si>
  <si>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</si>
  <si>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</si>
  <si>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</si>
  <si>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</si>
  <si>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</si>
  <si>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</si>
  <si>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146968</t>
  </si>
  <si>
    <t>46968</t>
  </si>
  <si>
    <t>RISPERDAL 3MG</t>
  </si>
  <si>
    <t>TBL OBD 20X3MG</t>
  </si>
  <si>
    <t>169755</t>
  </si>
  <si>
    <t>69755</t>
  </si>
  <si>
    <t>ARDEANUTRISOL G 40</t>
  </si>
  <si>
    <t>INF 1X80ML</t>
  </si>
  <si>
    <t>930661</t>
  </si>
  <si>
    <t>KL AQUA PURIF. BAG IN BOX 5 l</t>
  </si>
  <si>
    <t>114711</t>
  </si>
  <si>
    <t>14711</t>
  </si>
  <si>
    <t>TARDYFERON</t>
  </si>
  <si>
    <t>TBL RET 30</t>
  </si>
  <si>
    <t>153940</t>
  </si>
  <si>
    <t>53940</t>
  </si>
  <si>
    <t>TBL 20X15MG(BLISTR)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</si>
  <si>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</si>
  <si>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</si>
  <si>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</si>
  <si>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</si>
  <si>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</si>
  <si>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</si>
  <si>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</si>
  <si>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</si>
  <si>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</si>
  <si>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</si>
  <si>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</si>
  <si>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</si>
  <si>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</si>
  <si>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</si>
  <si>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</si>
  <si>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844350</t>
  </si>
  <si>
    <t>KL ETHANOL.C.BENZINO 160G</t>
  </si>
  <si>
    <t>900493</t>
  </si>
  <si>
    <t>KL SUPP.BISACODYLI 0,01G  30KS</t>
  </si>
  <si>
    <t>920200</t>
  </si>
  <si>
    <t>15877</t>
  </si>
  <si>
    <t>DZ BRAUNOL 1 L</t>
  </si>
  <si>
    <t>921230</t>
  </si>
  <si>
    <t>KL VASELINUM ALBUM, 20G</t>
  </si>
  <si>
    <t>921281</t>
  </si>
  <si>
    <t>KL BENZINUM 200g</t>
  </si>
  <si>
    <t>921394</t>
  </si>
  <si>
    <t>KL SUPP.BISACODYLI 0,01G  50KS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</si>
  <si>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</si>
  <si>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</si>
  <si>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</si>
  <si>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</si>
  <si>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</si>
  <si>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</si>
  <si>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</si>
  <si>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</si>
  <si>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158659</t>
  </si>
  <si>
    <t>58659</t>
  </si>
  <si>
    <t>ATENOLOL AL 25</t>
  </si>
  <si>
    <t>POR TBL NOB 30X25MG</t>
  </si>
  <si>
    <t>842266</t>
  </si>
  <si>
    <t>Ubrousky detske vlhčené</t>
  </si>
  <si>
    <t>380759</t>
  </si>
  <si>
    <t>169469</t>
  </si>
  <si>
    <t>OPSITE SPRAY 240 ML</t>
  </si>
  <si>
    <t>TRANSPARENTNÍ FILM</t>
  </si>
  <si>
    <t>191217</t>
  </si>
  <si>
    <t>91217</t>
  </si>
  <si>
    <t>VENTER</t>
  </si>
  <si>
    <t>TBL 50X1GM</t>
  </si>
  <si>
    <t>850305</t>
  </si>
  <si>
    <t>Biopron9 tob.120</t>
  </si>
  <si>
    <t>500326</t>
  </si>
  <si>
    <t>1000</t>
  </si>
  <si>
    <t>KL BENZINUM 500 ml/333g HVLP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</si>
  <si>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</si>
  <si>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</si>
  <si>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</si>
  <si>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</si>
  <si>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</si>
  <si>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</si>
  <si>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</si>
  <si>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</si>
  <si>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</si>
  <si>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</si>
  <si>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</si>
  <si>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</si>
  <si>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</si>
  <si>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</si>
  <si>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198058</t>
  </si>
  <si>
    <t>SANVAL 10 MG</t>
  </si>
  <si>
    <t>POR TBL FLM 100X10MG</t>
  </si>
  <si>
    <t>282011</t>
  </si>
  <si>
    <t>82011</t>
  </si>
  <si>
    <t>LINOVERA - SPRAY, NENASYCENÉ MASTNÉ KYSELINY</t>
  </si>
  <si>
    <t>30ML PRO OŠETŘENÍ RAN</t>
  </si>
  <si>
    <t>23987</t>
  </si>
  <si>
    <t>DZ OCTENISEPT drm. sol. 250 ml</t>
  </si>
  <si>
    <t>DRM SOL 1X250ML</t>
  </si>
  <si>
    <t>989656</t>
  </si>
  <si>
    <t>Calcium pantothenicum mast Generica 100g</t>
  </si>
  <si>
    <t>137275</t>
  </si>
  <si>
    <t>CALCIUM RESONIUM</t>
  </si>
  <si>
    <t>POR+RCT PLV SUS 300GM</t>
  </si>
  <si>
    <t>500088</t>
  </si>
  <si>
    <t>DZ PRONTORAL 250ML</t>
  </si>
  <si>
    <t>202796</t>
  </si>
  <si>
    <t>ENTEROL</t>
  </si>
  <si>
    <t>POR CPS DUR 30X250MG</t>
  </si>
  <si>
    <t>194564</t>
  </si>
  <si>
    <t>RELVAR ELLIPTA 92 MIKROGRAMŮ/22 MIKROGRAMŮ</t>
  </si>
  <si>
    <t>INH PLV DOS 1X30 DÁVEK</t>
  </si>
  <si>
    <t>214627</t>
  </si>
  <si>
    <t>VASOCARDIN 100</t>
  </si>
  <si>
    <t>POR TBL NOB 50X100MG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</si>
  <si>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</si>
  <si>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</si>
  <si>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</si>
  <si>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</si>
  <si>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</si>
  <si>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</si>
  <si>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56695</t>
  </si>
  <si>
    <t>MCP HEXAL 10</t>
  </si>
  <si>
    <t>POR TBL NOB 50X10MG</t>
  </si>
  <si>
    <t>205549</t>
  </si>
  <si>
    <t>KYLOTAN NEO 80 MG POTAHOVANÉ TABLETY</t>
  </si>
  <si>
    <t>POR TBL FLM 28X80MG</t>
  </si>
  <si>
    <t>991250</t>
  </si>
  <si>
    <t>Zentel cps. 1x400mg- MIMOŘÁDNÝ DOVOZ!!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</si>
  <si>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</si>
  <si>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</si>
  <si>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</si>
  <si>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</si>
  <si>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</si>
  <si>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</si>
  <si>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</si>
  <si>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</si>
  <si>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</si>
  <si>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</si>
  <si>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</si>
  <si>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</si>
  <si>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</si>
  <si>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</si>
  <si>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</si>
  <si>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</si>
  <si>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</si>
  <si>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</si>
  <si>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</si>
  <si>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</si>
  <si>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</si>
  <si>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</si>
  <si>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</si>
  <si>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</si>
  <si>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</si>
  <si>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</si>
  <si>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</si>
  <si>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</si>
  <si>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</si>
  <si>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</si>
  <si>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</si>
  <si>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</si>
  <si>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</si>
  <si>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</si>
  <si>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</si>
  <si>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</si>
  <si>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</si>
  <si>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</si>
  <si>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</si>
  <si>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</si>
  <si>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</si>
  <si>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</si>
  <si>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</si>
  <si>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</si>
  <si>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</si>
  <si>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</si>
  <si>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</si>
  <si>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</si>
  <si>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</si>
  <si>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</si>
  <si>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</si>
  <si>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</si>
  <si>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</si>
  <si>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</si>
  <si>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</si>
  <si>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POR TBL FLM 90X5MG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</si>
  <si>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</si>
  <si>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</si>
  <si>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</si>
  <si>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</si>
  <si>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</si>
  <si>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</si>
  <si>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POR TBL FLM 30</t>
  </si>
  <si>
    <t>126786</t>
  </si>
  <si>
    <t>26786</t>
  </si>
  <si>
    <t>NOVORAPID 100 U/ML</t>
  </si>
  <si>
    <t>INJ SOL 1X10ML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</si>
  <si>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</si>
  <si>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</si>
  <si>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</si>
  <si>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</si>
  <si>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</si>
  <si>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</si>
  <si>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</si>
  <si>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</si>
  <si>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849187</t>
  </si>
  <si>
    <t>111902</t>
  </si>
  <si>
    <t>NITRESAN 20 MG</t>
  </si>
  <si>
    <t>POR TBL NOB 30X20MG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</si>
  <si>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</si>
  <si>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</si>
  <si>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</si>
  <si>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</si>
  <si>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</si>
  <si>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</si>
  <si>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</si>
  <si>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</si>
  <si>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847149</t>
  </si>
  <si>
    <t>124115</t>
  </si>
  <si>
    <t>PRESTANCE 10 MG/5 MG</t>
  </si>
  <si>
    <t>POR TBL NOB 30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</si>
  <si>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</si>
  <si>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</si>
  <si>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</si>
  <si>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</si>
  <si>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</si>
  <si>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</si>
  <si>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</si>
  <si>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</si>
  <si>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</si>
  <si>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</si>
  <si>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</si>
  <si>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</si>
  <si>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</si>
  <si>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</si>
  <si>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214427</t>
  </si>
  <si>
    <t>CONTROLOC I.V.</t>
  </si>
  <si>
    <t>INJ PLV SOL 1X40MG</t>
  </si>
  <si>
    <t>132689</t>
  </si>
  <si>
    <t>POR TBL FLM 60X20MG</t>
  </si>
  <si>
    <t>214435</t>
  </si>
  <si>
    <t>CONTROLOC 20 MG</t>
  </si>
  <si>
    <t>POR TBL ENT 100X20MG</t>
  </si>
  <si>
    <t>50113006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</si>
  <si>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</si>
  <si>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</si>
  <si>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</si>
  <si>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</si>
  <si>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</si>
  <si>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</si>
  <si>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</si>
  <si>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</si>
  <si>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</si>
  <si>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33526</t>
  </si>
  <si>
    <t>NUTRISON</t>
  </si>
  <si>
    <t>POR SOL 1X1000ML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</si>
  <si>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</si>
  <si>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</si>
  <si>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</si>
  <si>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</si>
  <si>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</si>
  <si>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</si>
  <si>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</si>
  <si>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</si>
  <si>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</si>
  <si>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</si>
  <si>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</si>
  <si>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</si>
  <si>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</si>
  <si>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</si>
  <si>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</si>
  <si>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</si>
  <si>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</si>
  <si>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</si>
  <si>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</si>
  <si>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</si>
  <si>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</si>
  <si>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</si>
  <si>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</si>
  <si>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</si>
  <si>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</si>
  <si>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</si>
  <si>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</si>
  <si>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</si>
  <si>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</si>
  <si>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</si>
  <si>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</si>
  <si>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</si>
  <si>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</si>
  <si>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</si>
  <si>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33865</t>
  </si>
  <si>
    <t>NUTRIDRINK COMPACT S PŘÍCHUTÍ LESNÍHO OVOCE</t>
  </si>
  <si>
    <t>33857</t>
  </si>
  <si>
    <t>NUTRIDRINK YOGHURT S PŘÍCHUTÍ VANILKA A CITRÓN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</si>
  <si>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</si>
  <si>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</si>
  <si>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</si>
  <si>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</si>
  <si>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</si>
  <si>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</si>
  <si>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50113013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</si>
  <si>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</si>
  <si>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</si>
  <si>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</si>
  <si>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</si>
  <si>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</si>
  <si>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</si>
  <si>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</si>
  <si>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207116</t>
  </si>
  <si>
    <t>OFLOXIN INF</t>
  </si>
  <si>
    <t>INF SOL 10X100ML</t>
  </si>
  <si>
    <t>201967</t>
  </si>
  <si>
    <t>VULMIZOLIN 1,0</t>
  </si>
  <si>
    <t>INJ PLV SOL 10X1GM</t>
  </si>
  <si>
    <t>195147</t>
  </si>
  <si>
    <t>AMIKACIN MEDOPHARM 500 MG/2 ML</t>
  </si>
  <si>
    <t>INJ+INF SOL 10X2ML/500MG</t>
  </si>
  <si>
    <t>106264</t>
  </si>
  <si>
    <t>6264</t>
  </si>
  <si>
    <t>SUMETROLIM</t>
  </si>
  <si>
    <t>TBL 20X480MG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</si>
  <si>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</si>
  <si>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</si>
  <si>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</si>
  <si>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</si>
  <si>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</si>
  <si>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</si>
  <si>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</si>
  <si>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</si>
  <si>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</si>
  <si>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</si>
  <si>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</si>
  <si>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</si>
  <si>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</si>
  <si>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</si>
  <si>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</si>
  <si>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</si>
  <si>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</si>
  <si>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</si>
  <si>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</si>
  <si>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</si>
  <si>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</si>
  <si>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126127</t>
  </si>
  <si>
    <t>26127</t>
  </si>
  <si>
    <t>TYGACIL 50 MG</t>
  </si>
  <si>
    <t>INF PLV SOL 10X50MG/5ML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</si>
  <si>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</si>
  <si>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</si>
  <si>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</si>
  <si>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</si>
  <si>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</si>
  <si>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</si>
  <si>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</si>
  <si>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</si>
  <si>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</si>
  <si>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</si>
  <si>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849655</t>
  </si>
  <si>
    <t>129836</t>
  </si>
  <si>
    <t>Clindamycin Kabi 150mg/ml 10 x 4ml/600mg</t>
  </si>
  <si>
    <t>10 x 4ml /600mg</t>
  </si>
  <si>
    <t>183817</t>
  </si>
  <si>
    <t>ARCHIFAR 1 G</t>
  </si>
  <si>
    <t>50113014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</si>
  <si>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</si>
  <si>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</si>
  <si>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</si>
  <si>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</si>
  <si>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</si>
  <si>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</si>
  <si>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</si>
  <si>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</si>
  <si>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</si>
  <si>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</si>
  <si>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</si>
  <si>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</si>
  <si>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</si>
  <si>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</si>
  <si>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0138455</t>
  </si>
  <si>
    <t>ALBUNORM 20%</t>
  </si>
  <si>
    <t>IVN INF SOL 1X100ML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</si>
  <si>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</si>
  <si>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</si>
  <si>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</si>
  <si>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</si>
  <si>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</si>
  <si>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</si>
  <si>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</si>
  <si>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</si>
  <si>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</si>
  <si>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</si>
  <si>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</si>
  <si>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</si>
  <si>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</si>
  <si>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</si>
  <si>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</si>
  <si>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</si>
  <si>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</si>
  <si>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</si>
  <si>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</si>
  <si>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INF 1X500ML</t>
  </si>
  <si>
    <t>397302</t>
  </si>
  <si>
    <t>3290</t>
  </si>
  <si>
    <t>INF SOL 5X1000ML</t>
  </si>
  <si>
    <t>186200</t>
  </si>
  <si>
    <t>ISOPTIN 40 MG</t>
  </si>
  <si>
    <t>POR TBL FLM 50X40MG</t>
  </si>
  <si>
    <t>136083</t>
  </si>
  <si>
    <t>AMPICILLIN AND SULBACTAM IBI 1 G + 500 MG PRÁŠEK P</t>
  </si>
  <si>
    <t>INJ PLV SOL 10X1G+500MG/LAH</t>
  </si>
  <si>
    <t>132853</t>
  </si>
  <si>
    <t>AULIN</t>
  </si>
  <si>
    <t>POR TBL NOB 30X100MG</t>
  </si>
  <si>
    <t>849304</t>
  </si>
  <si>
    <t>146366</t>
  </si>
  <si>
    <t>DOXAZOSIN MYLAN 4 MG</t>
  </si>
  <si>
    <t>POR TBL PRO 28X4MG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</si>
  <si>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</si>
  <si>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</si>
  <si>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</si>
  <si>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</si>
  <si>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</si>
  <si>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</si>
  <si>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</si>
  <si>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</si>
  <si>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</si>
  <si>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</si>
  <si>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</si>
  <si>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102420</t>
  </si>
  <si>
    <t>2420</t>
  </si>
  <si>
    <t>PANCREOLAN FORTE</t>
  </si>
  <si>
    <t>TBL ENT 30X220MG</t>
  </si>
  <si>
    <t>102479</t>
  </si>
  <si>
    <t>2479</t>
  </si>
  <si>
    <t>DITHIADEN</t>
  </si>
  <si>
    <t>TBL 20X2MG</t>
  </si>
  <si>
    <t>103688</t>
  </si>
  <si>
    <t>3688</t>
  </si>
  <si>
    <t>SUPPOSITORIA GLYCERINI LECIVA</t>
  </si>
  <si>
    <t>SUP 10X2.35GM</t>
  </si>
  <si>
    <t>110502</t>
  </si>
  <si>
    <t>10502</t>
  </si>
  <si>
    <t>POR CPS DUR10X250MG</t>
  </si>
  <si>
    <t>111671</t>
  </si>
  <si>
    <t>11671</t>
  </si>
  <si>
    <t>PLASMALYTE ROZTOK</t>
  </si>
  <si>
    <t>INF SOL 10X1000ML</t>
  </si>
  <si>
    <t>128222</t>
  </si>
  <si>
    <t>28222</t>
  </si>
  <si>
    <t>LYRICA 150 MG</t>
  </si>
  <si>
    <t>POR CPSDUR14X150MG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</si>
  <si>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</si>
  <si>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</si>
  <si>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</si>
  <si>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</si>
  <si>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</si>
  <si>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</si>
  <si>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</si>
  <si>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148578</t>
  </si>
  <si>
    <t>48578</t>
  </si>
  <si>
    <t>POR TBLNOB 50X100MG</t>
  </si>
  <si>
    <t>194958</t>
  </si>
  <si>
    <t>94958</t>
  </si>
  <si>
    <t>ACCUPRO 5</t>
  </si>
  <si>
    <t>TBL OBD 30X5MG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</si>
  <si>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</si>
  <si>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</si>
  <si>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</si>
  <si>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</si>
  <si>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</si>
  <si>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</si>
  <si>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</si>
  <si>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</si>
  <si>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</si>
  <si>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</si>
  <si>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</si>
  <si>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</si>
  <si>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</si>
  <si>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</si>
  <si>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TBL FC 50X100MG</t>
  </si>
  <si>
    <t>841572</t>
  </si>
  <si>
    <t>MENALIND Ubrousky 50ks náhradní náplň</t>
  </si>
  <si>
    <t>844145</t>
  </si>
  <si>
    <t>56350</t>
  </si>
  <si>
    <t>SPECIES UROLOGICAE PLANTA LEROS</t>
  </si>
  <si>
    <t>SPC 20X1.5GM(SÁČKY)</t>
  </si>
  <si>
    <t>845369</t>
  </si>
  <si>
    <t>107987</t>
  </si>
  <si>
    <t>ANALGIN</t>
  </si>
  <si>
    <t>INJ SOL 5X5ML</t>
  </si>
  <si>
    <t>846629</t>
  </si>
  <si>
    <t>100013</t>
  </si>
  <si>
    <t>IBALGIN 400 TBL 24</t>
  </si>
  <si>
    <t xml:space="preserve">POR TBL FLM 24X400MG </t>
  </si>
  <si>
    <t>175124</t>
  </si>
  <si>
    <t>75124</t>
  </si>
  <si>
    <t>TEBOKAN</t>
  </si>
  <si>
    <t>TBL OBD 50X40MG</t>
  </si>
  <si>
    <t>194920</t>
  </si>
  <si>
    <t>94920</t>
  </si>
  <si>
    <t>SOL 1X100ML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</si>
  <si>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</si>
  <si>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</si>
  <si>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</si>
  <si>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</si>
  <si>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</si>
  <si>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</si>
  <si>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</si>
  <si>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</si>
  <si>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</si>
  <si>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</si>
  <si>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158838</t>
  </si>
  <si>
    <t>58838</t>
  </si>
  <si>
    <t>PROPANORM 300MG</t>
  </si>
  <si>
    <t>POR TBL FLM50X300MG</t>
  </si>
  <si>
    <t>110555</t>
  </si>
  <si>
    <t>10555</t>
  </si>
  <si>
    <t>AQUA PRO INJECTIONE BRAUN</t>
  </si>
  <si>
    <t>PAR LQF 20X100ML-PE</t>
  </si>
  <si>
    <t>194921</t>
  </si>
  <si>
    <t>94921</t>
  </si>
  <si>
    <t>SIR 100ML 15MG/5ML</t>
  </si>
  <si>
    <t>900321</t>
  </si>
  <si>
    <t>KL PRIPRAVEK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</si>
  <si>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</si>
  <si>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</si>
  <si>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</si>
  <si>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</si>
  <si>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</si>
  <si>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</si>
  <si>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</si>
  <si>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</si>
  <si>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169671</t>
  </si>
  <si>
    <t>69671</t>
  </si>
  <si>
    <t>INJECTIO PROCAIN.CHLOR.0.2% ARD</t>
  </si>
  <si>
    <t>INJ 1X500ML 0.2%</t>
  </si>
  <si>
    <t>146444</t>
  </si>
  <si>
    <t>46444</t>
  </si>
  <si>
    <t>TRITTICO AC 150</t>
  </si>
  <si>
    <t>TBL RET 60X150MG</t>
  </si>
  <si>
    <t>187299</t>
  </si>
  <si>
    <t>87299</t>
  </si>
  <si>
    <t>IMUNOR</t>
  </si>
  <si>
    <t>LYO 4X10MG</t>
  </si>
  <si>
    <t>900511</t>
  </si>
  <si>
    <t>KL SOL.ACIDI BORICI 3%,200G</t>
  </si>
  <si>
    <t>111062</t>
  </si>
  <si>
    <t>11062</t>
  </si>
  <si>
    <t>OXYCONTIN 20 MG</t>
  </si>
  <si>
    <t>POR TBL PRO 30X20MG</t>
  </si>
  <si>
    <t>113703</t>
  </si>
  <si>
    <t>13703</t>
  </si>
  <si>
    <t>ZOVIRAX 200 MG</t>
  </si>
  <si>
    <t>POR TBL NOB25X200MG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</si>
  <si>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</si>
  <si>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</si>
  <si>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</si>
  <si>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</si>
  <si>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</si>
  <si>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</si>
  <si>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</si>
  <si>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</si>
  <si>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</si>
  <si>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</si>
  <si>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</si>
  <si>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</si>
  <si>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</si>
  <si>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</si>
  <si>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921027</t>
  </si>
  <si>
    <t>KL CHLADIVE MAZANI, 200 G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</si>
  <si>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</si>
  <si>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</si>
  <si>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</si>
  <si>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</si>
  <si>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</si>
  <si>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</si>
  <si>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</si>
  <si>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</si>
  <si>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702489</t>
  </si>
  <si>
    <t>Emspoma M 300ml/chladivá</t>
  </si>
  <si>
    <t>119188</t>
  </si>
  <si>
    <t>19188</t>
  </si>
  <si>
    <t>SUBCUVIA</t>
  </si>
  <si>
    <t>900506</t>
  </si>
  <si>
    <t>KL CPS KOLITICKA SMES, 100CPS</t>
  </si>
  <si>
    <t>175280</t>
  </si>
  <si>
    <t>CANOCORD 16 MG</t>
  </si>
  <si>
    <t>POR TBL NOB 28X16MG</t>
  </si>
  <si>
    <t>159976</t>
  </si>
  <si>
    <t>59976</t>
  </si>
  <si>
    <t>ENAP 2.5MG</t>
  </si>
  <si>
    <t>TBL 30X2.5MG</t>
  </si>
  <si>
    <t>844735</t>
  </si>
  <si>
    <t>115527</t>
  </si>
  <si>
    <t>URALYT U</t>
  </si>
  <si>
    <t>POR GRA 1X280GM</t>
  </si>
  <si>
    <t>84570</t>
  </si>
  <si>
    <t>VISINE CLASSIC</t>
  </si>
  <si>
    <t>OPH GTT SOL 1X15ML</t>
  </si>
  <si>
    <t>171539</t>
  </si>
  <si>
    <t>CARZAP 8 MG</t>
  </si>
  <si>
    <t>POR TBL NOB 28X8MG</t>
  </si>
  <si>
    <t>117926</t>
  </si>
  <si>
    <t>17926</t>
  </si>
  <si>
    <t>ZALDIAR</t>
  </si>
  <si>
    <t>160164</t>
  </si>
  <si>
    <t>60164</t>
  </si>
  <si>
    <t>TIMONIL RETARD</t>
  </si>
  <si>
    <t>TBL 50X300MG</t>
  </si>
  <si>
    <t>396374</t>
  </si>
  <si>
    <t>KL SOL.ACIDI BORICI 3% 500G</t>
  </si>
  <si>
    <t>FAGRON, KULICH</t>
  </si>
  <si>
    <t>500033</t>
  </si>
  <si>
    <t>Epaderm Cream</t>
  </si>
  <si>
    <t>500g</t>
  </si>
  <si>
    <t>192087</t>
  </si>
  <si>
    <t>92087</t>
  </si>
  <si>
    <t>ROWACHOL</t>
  </si>
  <si>
    <t>GTT 1X10ML</t>
  </si>
  <si>
    <t>397238</t>
  </si>
  <si>
    <t>KL ETHANOLUM BENZ.DENAT. 500ml /400g/</t>
  </si>
  <si>
    <t>UN 1170</t>
  </si>
  <si>
    <t>198054</t>
  </si>
  <si>
    <t>POR TBL FLM 20X10MG</t>
  </si>
  <si>
    <t>186538</t>
  </si>
  <si>
    <t>CALTRATE PLUS</t>
  </si>
  <si>
    <t>POR TBL FLM 90</t>
  </si>
  <si>
    <t>215172</t>
  </si>
  <si>
    <t>KREON 25 000</t>
  </si>
  <si>
    <t>POR CPS ETD 50</t>
  </si>
  <si>
    <t>134821</t>
  </si>
  <si>
    <t>ISOLYTE  FFX - VAK</t>
  </si>
  <si>
    <t>INF SOL 10X1000ML Freeflex</t>
  </si>
  <si>
    <t>501555</t>
  </si>
  <si>
    <t>KL UNG. FRAMYKOIN 10G</t>
  </si>
  <si>
    <t>115318</t>
  </si>
  <si>
    <t>HELICID 20 ZENTIVA</t>
  </si>
  <si>
    <t>POR CPS ETD 90X20MG</t>
  </si>
  <si>
    <t>990927</t>
  </si>
  <si>
    <t>Klysma salinické 135ml</t>
  </si>
  <si>
    <t>990947</t>
  </si>
  <si>
    <t>Klysma salinické 10x135ml</t>
  </si>
  <si>
    <t>197864</t>
  </si>
  <si>
    <t>97864</t>
  </si>
  <si>
    <t>URSOSAN</t>
  </si>
  <si>
    <t>CPS 50X250MG</t>
  </si>
  <si>
    <t>185728</t>
  </si>
  <si>
    <t>AFONILUM SR 250 MG</t>
  </si>
  <si>
    <t>501567</t>
  </si>
  <si>
    <t>KL UNG.FRAMYKOIN</t>
  </si>
  <si>
    <t>10G</t>
  </si>
  <si>
    <t>203171</t>
  </si>
  <si>
    <t>GOPTEN 2 MG</t>
  </si>
  <si>
    <t>POR CPS DUR 28X2MG</t>
  </si>
  <si>
    <t>990977</t>
  </si>
  <si>
    <t>VitA-POS oční mast 5g</t>
  </si>
  <si>
    <t>178578</t>
  </si>
  <si>
    <t>PIRAMIL COMBI 5 MG/5 MG</t>
  </si>
  <si>
    <t>POR CPS DUR 100</t>
  </si>
  <si>
    <t>195484</t>
  </si>
  <si>
    <t>CARAMLO 10 MG/16 MG TABLETY</t>
  </si>
  <si>
    <t>POR TBL NOB 28</t>
  </si>
  <si>
    <t>112892</t>
  </si>
  <si>
    <t>12892</t>
  </si>
  <si>
    <t>115316</t>
  </si>
  <si>
    <t>15316</t>
  </si>
  <si>
    <t>LOZAP H</t>
  </si>
  <si>
    <t>116926</t>
  </si>
  <si>
    <t>16926</t>
  </si>
  <si>
    <t>MOXOSTAD 0,3 MG</t>
  </si>
  <si>
    <t>POR TBL FLM 100X0.3MG</t>
  </si>
  <si>
    <t>132087</t>
  </si>
  <si>
    <t>32087</t>
  </si>
  <si>
    <t>TRALGIT 100 INJ</t>
  </si>
  <si>
    <t>INJ SOL 5X2ML/100MG</t>
  </si>
  <si>
    <t>156503</t>
  </si>
  <si>
    <t>56503</t>
  </si>
  <si>
    <t>SIOFOR 500</t>
  </si>
  <si>
    <t>TBL OBD 60X500MG</t>
  </si>
  <si>
    <t>166759</t>
  </si>
  <si>
    <t>POR TBL FLM 40X50MG</t>
  </si>
  <si>
    <t>176708</t>
  </si>
  <si>
    <t>76708</t>
  </si>
  <si>
    <t>ACCUZIDE</t>
  </si>
  <si>
    <t>TBL OBD 30</t>
  </si>
  <si>
    <t>190957</t>
  </si>
  <si>
    <t>90957</t>
  </si>
  <si>
    <t>TBL 30X0.25MG</t>
  </si>
  <si>
    <t>193013</t>
  </si>
  <si>
    <t>93013</t>
  </si>
  <si>
    <t>SORTIS 10MG</t>
  </si>
  <si>
    <t>TBL OBD 30X10MG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</si>
  <si>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</si>
  <si>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</si>
  <si>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</si>
  <si>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</si>
  <si>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</si>
  <si>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</si>
  <si>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</si>
  <si>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</si>
  <si>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</si>
  <si>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</si>
  <si>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</si>
  <si>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</si>
  <si>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</si>
  <si>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</si>
  <si>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</si>
  <si>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</si>
  <si>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</si>
  <si>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</si>
  <si>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TBL 30X4MG</t>
  </si>
  <si>
    <t>850106</t>
  </si>
  <si>
    <t>111898</t>
  </si>
  <si>
    <t>NITRESAN 10 MG</t>
  </si>
  <si>
    <t>POR TBL NOB 30X10MG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</si>
  <si>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</si>
  <si>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</si>
  <si>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</si>
  <si>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</si>
  <si>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</si>
  <si>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</si>
  <si>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</si>
  <si>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</si>
  <si>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</si>
  <si>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</si>
  <si>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</si>
  <si>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187425</t>
  </si>
  <si>
    <t>LETROX 50</t>
  </si>
  <si>
    <t>POR TBL NOB 100X50RG II</t>
  </si>
  <si>
    <t>164790</t>
  </si>
  <si>
    <t>64790</t>
  </si>
  <si>
    <t>ACCUZIDE 20</t>
  </si>
  <si>
    <t>POR TBL FLM 100</t>
  </si>
  <si>
    <t>213480</t>
  </si>
  <si>
    <t>FRAXIPARINE FORTE</t>
  </si>
  <si>
    <t>INJ SOL 10X0.6ML</t>
  </si>
  <si>
    <t>187427</t>
  </si>
  <si>
    <t>LETROX 100</t>
  </si>
  <si>
    <t>POR TBL NOB 100X100RG II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</si>
  <si>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</si>
  <si>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</si>
  <si>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</si>
  <si>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</si>
  <si>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</si>
  <si>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</si>
  <si>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</si>
  <si>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</si>
  <si>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</si>
  <si>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</si>
  <si>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</si>
  <si>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</si>
  <si>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</si>
  <si>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</si>
  <si>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33847</t>
  </si>
  <si>
    <t>NUTRIDRINK S PŘÍCHUTÍ VANILKOVOU</t>
  </si>
  <si>
    <t>33850</t>
  </si>
  <si>
    <t>NUTRIDRINK PROTEIN S PŘÍCHUTÍ ČOKOLÁDOVOU</t>
  </si>
  <si>
    <t>33936</t>
  </si>
  <si>
    <t>NUTRIDRINK S PŘÍCHUTÍ BANÁNOVOU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</si>
  <si>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</si>
  <si>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</si>
  <si>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</si>
  <si>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</si>
  <si>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</si>
  <si>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</si>
  <si>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118547</t>
  </si>
  <si>
    <t>18547</t>
  </si>
  <si>
    <t>XORIMAX 500 MG POTAH.TABLETY</t>
  </si>
  <si>
    <t>PORTBLFLM10X500MG</t>
  </si>
  <si>
    <t>117149</t>
  </si>
  <si>
    <t>17149</t>
  </si>
  <si>
    <t>POR TBL FLM12X375MG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</si>
  <si>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</si>
  <si>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</si>
  <si>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</si>
  <si>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</si>
  <si>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</si>
  <si>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</si>
  <si>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</si>
  <si>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</si>
  <si>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193207</t>
  </si>
  <si>
    <t>93207</t>
  </si>
  <si>
    <t>TOBREX</t>
  </si>
  <si>
    <t>UNG OPH 3.5GM 0.3%</t>
  </si>
  <si>
    <t>202740</t>
  </si>
  <si>
    <t>NORMIX</t>
  </si>
  <si>
    <t>POR TBL FLM 28X200MG</t>
  </si>
  <si>
    <t>115658</t>
  </si>
  <si>
    <t>15658</t>
  </si>
  <si>
    <t>CIPLOX 500</t>
  </si>
  <si>
    <t>TBL OBD 10X500MG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</si>
  <si>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</si>
  <si>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</si>
  <si>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</si>
  <si>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</si>
  <si>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</si>
  <si>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</si>
  <si>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</si>
  <si>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</si>
  <si>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151458</t>
  </si>
  <si>
    <t>CEFUROXIM KABI 1500 MG</t>
  </si>
  <si>
    <t>INJ+INF PLV SOL 10X1.5GM</t>
  </si>
  <si>
    <t>166036</t>
  </si>
  <si>
    <t>66036</t>
  </si>
  <si>
    <t>MYCOMAX 100</t>
  </si>
  <si>
    <t>CPS 28X100MG</t>
  </si>
  <si>
    <t>47244</t>
  </si>
  <si>
    <t>100802</t>
  </si>
  <si>
    <t>IR OG. OPHTHALMO-SEPTONEX</t>
  </si>
  <si>
    <t>GTT OPH 1X10ML</t>
  </si>
  <si>
    <t>126578</t>
  </si>
  <si>
    <t>26578</t>
  </si>
  <si>
    <t>MICARDISPLUS 80/12.5 MG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</si>
  <si>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</si>
  <si>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</si>
  <si>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</si>
  <si>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</si>
  <si>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</si>
  <si>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</si>
  <si>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</si>
  <si>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</si>
  <si>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150117</t>
  </si>
  <si>
    <t>50117</t>
  </si>
  <si>
    <t>TRIASYN 5/5 MG</t>
  </si>
  <si>
    <t>154534</t>
  </si>
  <si>
    <t>54534</t>
  </si>
  <si>
    <t>PANZYTRAT 25000</t>
  </si>
  <si>
    <t>CPS 50 (SKLO)</t>
  </si>
  <si>
    <t>188356</t>
  </si>
  <si>
    <t>88356</t>
  </si>
  <si>
    <t>CARDILAN</t>
  </si>
  <si>
    <t>TBL 100X175MG</t>
  </si>
  <si>
    <t>193582</t>
  </si>
  <si>
    <t>93582</t>
  </si>
  <si>
    <t>ANACID 5ML</t>
  </si>
  <si>
    <t>SUS 30X5ML</t>
  </si>
  <si>
    <t>197026</t>
  </si>
  <si>
    <t>97026</t>
  </si>
  <si>
    <t>ENELBIN RETARD</t>
  </si>
  <si>
    <t>TBL OBD 50X100MG</t>
  </si>
  <si>
    <t>197522</t>
  </si>
  <si>
    <t>97522</t>
  </si>
  <si>
    <t>DETRALEX</t>
  </si>
  <si>
    <t>905097</t>
  </si>
  <si>
    <t>158767</t>
  </si>
  <si>
    <t>DZ OCTENISEPT 250 ml</t>
  </si>
  <si>
    <t>sprej</t>
  </si>
  <si>
    <t>51384</t>
  </si>
  <si>
    <t>INF SOL 10X1000MLPLAH</t>
  </si>
  <si>
    <t>125516</t>
  </si>
  <si>
    <t>APO-METOPROLOL 50</t>
  </si>
  <si>
    <t>POR TBL NOB 100X50MG</t>
  </si>
  <si>
    <t>158287</t>
  </si>
  <si>
    <t>58287</t>
  </si>
  <si>
    <t>ADDAMEL N</t>
  </si>
  <si>
    <t>INF CNC 20X10ML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</si>
  <si>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</si>
  <si>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</si>
  <si>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</si>
  <si>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</si>
  <si>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</si>
  <si>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</si>
  <si>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188708</t>
  </si>
  <si>
    <t>88708</t>
  </si>
  <si>
    <t>ALGIFEN</t>
  </si>
  <si>
    <t>TBL 20</t>
  </si>
  <si>
    <t>196610</t>
  </si>
  <si>
    <t>96610</t>
  </si>
  <si>
    <t>APAURIN</t>
  </si>
  <si>
    <t>INJ 10X2ML/10MG</t>
  </si>
  <si>
    <t>841541</t>
  </si>
  <si>
    <t>MENALIND Mycí emulze 500ml</t>
  </si>
  <si>
    <t>850365</t>
  </si>
  <si>
    <t>167258</t>
  </si>
  <si>
    <t>ONBREZ BREEZHALER 150 MCG</t>
  </si>
  <si>
    <t>INH PLV CPS DUR 30X150RG+INH</t>
  </si>
  <si>
    <t>850724</t>
  </si>
  <si>
    <t>120325</t>
  </si>
  <si>
    <t>INDAPAMID STADA 1,5 MG</t>
  </si>
  <si>
    <t>POR TBL PRO 30X1.5MG</t>
  </si>
  <si>
    <t>100858</t>
  </si>
  <si>
    <t>858</t>
  </si>
  <si>
    <t>HYDROCORTISON M LECIVA</t>
  </si>
  <si>
    <t>UNG 10GM 1%</t>
  </si>
  <si>
    <t>844591</t>
  </si>
  <si>
    <t>107161</t>
  </si>
  <si>
    <t>DIPEPTIVEN</t>
  </si>
  <si>
    <t>INF CNC SOL 1X100ML</t>
  </si>
  <si>
    <t>196974</t>
  </si>
  <si>
    <t>96974</t>
  </si>
  <si>
    <t>CERUCAL</t>
  </si>
  <si>
    <t>900881</t>
  </si>
  <si>
    <t>KL BALS.VISNEVSKI 100G</t>
  </si>
  <si>
    <t>158653</t>
  </si>
  <si>
    <t>58653</t>
  </si>
  <si>
    <t>CLOTRIMAZOL AL 100</t>
  </si>
  <si>
    <t>TBL VAG 6X100MG+APL</t>
  </si>
  <si>
    <t>930127</t>
  </si>
  <si>
    <t>KL CHLADIVE MAZANI 800 g FAGRON</t>
  </si>
  <si>
    <t>168096</t>
  </si>
  <si>
    <t>IFIRMACOMBI 150 MG/12,5 MG</t>
  </si>
  <si>
    <t>POR TBL FLM 28</t>
  </si>
  <si>
    <t>198194</t>
  </si>
  <si>
    <t>98194</t>
  </si>
  <si>
    <t>CYCLO 3 FORT</t>
  </si>
  <si>
    <t>CPS 30</t>
  </si>
  <si>
    <t>500085</t>
  </si>
  <si>
    <t>KL SUPP.PREDNISON 0,001G,PAPAVERIN 0,02G</t>
  </si>
  <si>
    <t xml:space="preserve"> 100KS</t>
  </si>
  <si>
    <t>921020</t>
  </si>
  <si>
    <t>KL BENZINUM 130g</t>
  </si>
  <si>
    <t>921395</t>
  </si>
  <si>
    <t>50KS</t>
  </si>
  <si>
    <t>159511</t>
  </si>
  <si>
    <t>59511</t>
  </si>
  <si>
    <t>OFTAGEL</t>
  </si>
  <si>
    <t>GEL OPH 1X10GM/25MG</t>
  </si>
  <si>
    <t>124973</t>
  </si>
  <si>
    <t>24973</t>
  </si>
  <si>
    <t>OLWEXYA 75 MG</t>
  </si>
  <si>
    <t>POR CPS PRO 28X75MG</t>
  </si>
  <si>
    <t>107678</t>
  </si>
  <si>
    <t>KALIUMCHLORID 7.45% BRAUN</t>
  </si>
  <si>
    <t>INF CNC SOL 20X20ML</t>
  </si>
  <si>
    <t>395712</t>
  </si>
  <si>
    <t>HBF Calcium panthotenát mast 30g</t>
  </si>
  <si>
    <t>136126</t>
  </si>
  <si>
    <t>NICORETTE INVISIPATCH 25 MG/16 H</t>
  </si>
  <si>
    <t>DRM EMP TDR 7X25MG</t>
  </si>
  <si>
    <t>988837</t>
  </si>
  <si>
    <t>Calcium pantothenicum krém Generica  30g</t>
  </si>
  <si>
    <t>189423</t>
  </si>
  <si>
    <t>INFALIN DUO 3 MG/ML + 0,25 MG/ML UŠNÍ KAPKY, ROZTO</t>
  </si>
  <si>
    <t>AUR GTT SOL 1X10ML</t>
  </si>
  <si>
    <t>158732</t>
  </si>
  <si>
    <t>58732</t>
  </si>
  <si>
    <t>ROWATINEX</t>
  </si>
  <si>
    <t>CPS 20/BLISTR/</t>
  </si>
  <si>
    <t>990178</t>
  </si>
  <si>
    <t>AESCIN VULM tbl.20</t>
  </si>
  <si>
    <t>177280</t>
  </si>
  <si>
    <t>EGIRAMLON 5 MG/5 MG</t>
  </si>
  <si>
    <t>POR CPS DUR 60</t>
  </si>
  <si>
    <t>156504</t>
  </si>
  <si>
    <t>56504</t>
  </si>
  <si>
    <t>SIOFOR 850</t>
  </si>
  <si>
    <t>TBL OBD 60X850MG</t>
  </si>
  <si>
    <t>166029</t>
  </si>
  <si>
    <t>66029</t>
  </si>
  <si>
    <t>ZODAC</t>
  </si>
  <si>
    <t>TBL OBD 10X10MG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</si>
  <si>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</si>
  <si>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</si>
  <si>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</si>
  <si>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</si>
  <si>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</si>
  <si>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</si>
  <si>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</si>
  <si>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</si>
  <si>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193969</t>
  </si>
  <si>
    <t>93969</t>
  </si>
  <si>
    <t>RANITAL</t>
  </si>
  <si>
    <t>INJ 5X2ML/50MG</t>
  </si>
  <si>
    <t>846338</t>
  </si>
  <si>
    <t>122685</t>
  </si>
  <si>
    <t>PRESTARIUM NEO COMBI 5mg/1,25mg</t>
  </si>
  <si>
    <t>849453</t>
  </si>
  <si>
    <t>163077</t>
  </si>
  <si>
    <t>AMARYL 2 MG</t>
  </si>
  <si>
    <t>POR TBL NOB 30X2MG</t>
  </si>
  <si>
    <t>848947</t>
  </si>
  <si>
    <t>135928</t>
  </si>
  <si>
    <t>ESOPREX 10 MG</t>
  </si>
  <si>
    <t>POR TBL FLM 30X10MG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</si>
  <si>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</si>
  <si>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</si>
  <si>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</si>
  <si>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</si>
  <si>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</si>
  <si>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</si>
  <si>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</si>
  <si>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</si>
  <si>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153950</t>
  </si>
  <si>
    <t>53950</t>
  </si>
  <si>
    <t>ZOLOFT 50MG</t>
  </si>
  <si>
    <t>184396</t>
  </si>
  <si>
    <t>84396</t>
  </si>
  <si>
    <t>NEURONTIN 100MG</t>
  </si>
  <si>
    <t>CPS 20X100MG</t>
  </si>
  <si>
    <t>115317</t>
  </si>
  <si>
    <t>15317</t>
  </si>
  <si>
    <t>154032</t>
  </si>
  <si>
    <t>54032</t>
  </si>
  <si>
    <t>VERAPAMIL AL 240 RETARD</t>
  </si>
  <si>
    <t>POR TBL RET50X240MG</t>
  </si>
  <si>
    <t>116647</t>
  </si>
  <si>
    <t>16647</t>
  </si>
  <si>
    <t>MIRZATEN 45</t>
  </si>
  <si>
    <t>POR TBL FLM 30X45MG</t>
  </si>
  <si>
    <t>849578</t>
  </si>
  <si>
    <t>149480</t>
  </si>
  <si>
    <t>ZYLLT 75 MG</t>
  </si>
  <si>
    <t>POR TBL FLM 28X75MG</t>
  </si>
  <si>
    <t>846141</t>
  </si>
  <si>
    <t>107794</t>
  </si>
  <si>
    <t>POR TBL NOB 90X4MG</t>
  </si>
  <si>
    <t>24550</t>
  </si>
  <si>
    <t>ONDANSETRON KABI 2 MG/ML</t>
  </si>
  <si>
    <t>INJ SOL 5X4ML</t>
  </si>
  <si>
    <t>213494</t>
  </si>
  <si>
    <t>FRAXIPARINE</t>
  </si>
  <si>
    <t>INJ SOL 10X0.4ML</t>
  </si>
  <si>
    <t>213479</t>
  </si>
  <si>
    <t>INJ SOL 2X0.6ML</t>
  </si>
  <si>
    <t>33852</t>
  </si>
  <si>
    <t>NUTRIDRINK PROTEIN S PŘÍCHUTÍ LESNÍHO OVOCE</t>
  </si>
  <si>
    <t>33856</t>
  </si>
  <si>
    <t>NUTRIDRINK YOGHURT S PŘÍCHUTÍ MALINA</t>
  </si>
  <si>
    <t>111706</t>
  </si>
  <si>
    <t>11706</t>
  </si>
  <si>
    <t>BISEPTOL 480</t>
  </si>
  <si>
    <t>INJ 10X5ML</t>
  </si>
  <si>
    <t>131654</t>
  </si>
  <si>
    <t>CEFTAZIDIM KABI 1 GM</t>
  </si>
  <si>
    <t>117041</t>
  </si>
  <si>
    <t>17041</t>
  </si>
  <si>
    <t>CEFOBID 1 G</t>
  </si>
  <si>
    <t>INJ SIC 1X1GM</t>
  </si>
  <si>
    <t>166269</t>
  </si>
  <si>
    <t>VANCOMYCIN MYLAN 1000 MG</t>
  </si>
  <si>
    <t>INF PLV SOL 1X1GM</t>
  </si>
  <si>
    <t>201961</t>
  </si>
  <si>
    <t>AMPICILIN 1,0 BIOTIKA</t>
  </si>
  <si>
    <t>INJ PLV SOL 10X1000MG</t>
  </si>
  <si>
    <t>186397</t>
  </si>
  <si>
    <t>86397</t>
  </si>
  <si>
    <t>CLOTRIMAZOL AL 1%</t>
  </si>
  <si>
    <t>CRM 1X50GM 1%</t>
  </si>
  <si>
    <t>110996</t>
  </si>
  <si>
    <t>10996</t>
  </si>
  <si>
    <t>NUTRIFLEX PLUS</t>
  </si>
  <si>
    <t>149409</t>
  </si>
  <si>
    <t>49409</t>
  </si>
  <si>
    <t>AMINOPLASMAL B.BRAUN 5% E</t>
  </si>
  <si>
    <t>116338</t>
  </si>
  <si>
    <t>16338</t>
  </si>
  <si>
    <t>INFEML10X500ML-SKLO</t>
  </si>
  <si>
    <t>100362</t>
  </si>
  <si>
    <t>362</t>
  </si>
  <si>
    <t>ADRENALIN LECIVA</t>
  </si>
  <si>
    <t>841535</t>
  </si>
  <si>
    <t>MENALIND Kožní ochranný krém 200 ml</t>
  </si>
  <si>
    <t>921184</t>
  </si>
  <si>
    <t>KL UNGUENTUM</t>
  </si>
  <si>
    <t>115879</t>
  </si>
  <si>
    <t>198313</t>
  </si>
  <si>
    <t>DZ BRAUNOL FOAM 200ml</t>
  </si>
  <si>
    <t>921284</t>
  </si>
  <si>
    <t>KL ETHER 180G</t>
  </si>
  <si>
    <t>921525</t>
  </si>
  <si>
    <t>KL MESOCAIN GEL, 250G v láhvi s pumpou</t>
  </si>
  <si>
    <t>NESTERILNÍ</t>
  </si>
  <si>
    <t>921539</t>
  </si>
  <si>
    <t>KL SOL.FORMAL. PUFR. 500 g</t>
  </si>
  <si>
    <t>798615</t>
  </si>
  <si>
    <t>CRYOS SPRAY</t>
  </si>
  <si>
    <t>920377</t>
  </si>
  <si>
    <t>KL SOL.HYD.PEROX.3% 300G v sirokohrdle lahvi</t>
  </si>
  <si>
    <t>921241</t>
  </si>
  <si>
    <t>KL SOL.ARG.NITR.10% 10G</t>
  </si>
  <si>
    <t>921250</t>
  </si>
  <si>
    <t>KL SOL.ARG.NITR.3%,10G</t>
  </si>
  <si>
    <t>930428</t>
  </si>
  <si>
    <t>MS SOL.FORMALDEHYDI 10% ZASOBNI</t>
  </si>
  <si>
    <t>UN 2209</t>
  </si>
  <si>
    <t>132090</t>
  </si>
  <si>
    <t>32090</t>
  </si>
  <si>
    <t>TRALGIT 50 INJ</t>
  </si>
  <si>
    <t>INJ SOL 5X1ML/50MG</t>
  </si>
  <si>
    <t>185526</t>
  </si>
  <si>
    <t>85526</t>
  </si>
  <si>
    <t>SUFENTA FORTE I.V.</t>
  </si>
  <si>
    <t>INJ 5X1ML/0.05MG</t>
  </si>
  <si>
    <t>111696</t>
  </si>
  <si>
    <t>11696</t>
  </si>
  <si>
    <t>PLASMALYTE ROZTOK S GLUKOZOU 5%</t>
  </si>
  <si>
    <t>125365</t>
  </si>
  <si>
    <t>POR CPS ETD 28X20MG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</si>
  <si>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</si>
  <si>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</si>
  <si>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</si>
  <si>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</si>
  <si>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</si>
  <si>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</si>
  <si>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</si>
  <si>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</si>
  <si>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</si>
  <si>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</si>
  <si>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</si>
  <si>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</si>
  <si>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</si>
  <si>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</si>
  <si>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</si>
  <si>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</si>
  <si>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183272</t>
  </si>
  <si>
    <t>215478</t>
  </si>
  <si>
    <t>EBRANTIL 60 RETARD</t>
  </si>
  <si>
    <t>POR CPS PRO 50X60MG</t>
  </si>
  <si>
    <t>188630</t>
  </si>
  <si>
    <t>88630</t>
  </si>
  <si>
    <t>TBL.MAGNESII LACTICI 0.5 GLO</t>
  </si>
  <si>
    <t>TBL 100X500MG</t>
  </si>
  <si>
    <t>198219</t>
  </si>
  <si>
    <t>98219</t>
  </si>
  <si>
    <t>FURON</t>
  </si>
  <si>
    <t>395294</t>
  </si>
  <si>
    <t>180306</t>
  </si>
  <si>
    <t>TANTUM VERDE</t>
  </si>
  <si>
    <t>LIQ 1X240ML-PET TR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</si>
  <si>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</si>
  <si>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</si>
  <si>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</si>
  <si>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</si>
  <si>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</si>
  <si>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</si>
  <si>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</si>
  <si>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</si>
  <si>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</si>
  <si>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</si>
  <si>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</si>
  <si>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</si>
  <si>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</si>
  <si>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</si>
  <si>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</si>
  <si>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</si>
  <si>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184530</t>
  </si>
  <si>
    <t>200207</t>
  </si>
  <si>
    <t>MONOPRIL 20 MG</t>
  </si>
  <si>
    <t>POR TBL NOB 28X20MG</t>
  </si>
  <si>
    <t>185733</t>
  </si>
  <si>
    <t>85733</t>
  </si>
  <si>
    <t>ISOKET LOSUNG 0.1% PRO INFUS.</t>
  </si>
  <si>
    <t>INJ PRO INF 10X10ML</t>
  </si>
  <si>
    <t>100409</t>
  </si>
  <si>
    <t>409</t>
  </si>
  <si>
    <t>CALCIUM CHLORATUM BIOTIKA</t>
  </si>
  <si>
    <t>149024</t>
  </si>
  <si>
    <t>164999</t>
  </si>
  <si>
    <t>IMURAN 50 MG</t>
  </si>
  <si>
    <t>848725</t>
  </si>
  <si>
    <t>107677</t>
  </si>
  <si>
    <t>INF CNC SOL 20X100ML</t>
  </si>
  <si>
    <t>850039</t>
  </si>
  <si>
    <t>122119</t>
  </si>
  <si>
    <t>APO-FAMOTIDINE 20 MG</t>
  </si>
  <si>
    <t>POR TBL FLM 100X20MG</t>
  </si>
  <si>
    <t>920356</t>
  </si>
  <si>
    <t>KL SOL.BORGLYCEROLI  3% 100 G</t>
  </si>
  <si>
    <t>131385</t>
  </si>
  <si>
    <t>31385</t>
  </si>
  <si>
    <t>TBL 30X12.5MG</t>
  </si>
  <si>
    <t>116444</t>
  </si>
  <si>
    <t>16444</t>
  </si>
  <si>
    <t>TEGRETOL CR 200</t>
  </si>
  <si>
    <t>TBL RET 50X200MG</t>
  </si>
  <si>
    <t>147671</t>
  </si>
  <si>
    <t>47671</t>
  </si>
  <si>
    <t>PERLINGANIT ROZTOK</t>
  </si>
  <si>
    <t>INF SOL10X10ML AMP</t>
  </si>
  <si>
    <t>116319</t>
  </si>
  <si>
    <t>16319</t>
  </si>
  <si>
    <t>UNG 1X20GM-TUBA</t>
  </si>
  <si>
    <t>125364</t>
  </si>
  <si>
    <t>25364</t>
  </si>
  <si>
    <t>POR CPS ETD 14X20MG</t>
  </si>
  <si>
    <t>121393</t>
  </si>
  <si>
    <t>21393</t>
  </si>
  <si>
    <t>PATENTBLAU V</t>
  </si>
  <si>
    <t>2584</t>
  </si>
  <si>
    <t>GLUKÓZA 40 BRAUN</t>
  </si>
  <si>
    <t>187742</t>
  </si>
  <si>
    <t>87742</t>
  </si>
  <si>
    <t>ARDEAELYTOSOL F 1/1</t>
  </si>
  <si>
    <t>500355</t>
  </si>
  <si>
    <t>15879</t>
  </si>
  <si>
    <t>DZ BRAUNOL 250 ML</t>
  </si>
  <si>
    <t>844242</t>
  </si>
  <si>
    <t>105937</t>
  </si>
  <si>
    <t>TETRASPAN 6%</t>
  </si>
  <si>
    <t>INF SOL 20X500ML</t>
  </si>
  <si>
    <t>187825</t>
  </si>
  <si>
    <t>87825</t>
  </si>
  <si>
    <t>ARDEAELYTOSOL NA.HYDR.CARB.8.4%</t>
  </si>
  <si>
    <t>INF 1X200ML</t>
  </si>
  <si>
    <t>848439</t>
  </si>
  <si>
    <t>122112</t>
  </si>
  <si>
    <t>APO-OME 20</t>
  </si>
  <si>
    <t>142475</t>
  </si>
  <si>
    <t>42475</t>
  </si>
  <si>
    <t>MILGAMMA</t>
  </si>
  <si>
    <t>POR TBL OBD 20</t>
  </si>
  <si>
    <t>161158</t>
  </si>
  <si>
    <t>61158</t>
  </si>
  <si>
    <t>JODID 100</t>
  </si>
  <si>
    <t>TBL 100</t>
  </si>
  <si>
    <t>201452</t>
  </si>
  <si>
    <t>OPHTAL</t>
  </si>
  <si>
    <t>OPH AQA 4X25ML PLAST</t>
  </si>
  <si>
    <t>200400</t>
  </si>
  <si>
    <t>ALPHAGAN</t>
  </si>
  <si>
    <t>OPH GTT SOL 1X5ML</t>
  </si>
  <si>
    <t>117946</t>
  </si>
  <si>
    <t>122111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</si>
  <si>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</si>
  <si>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</si>
  <si>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</si>
  <si>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</si>
  <si>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</si>
  <si>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</si>
  <si>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</si>
  <si>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183099</t>
  </si>
  <si>
    <t>83099</t>
  </si>
  <si>
    <t>XANAX SR</t>
  </si>
  <si>
    <t>TBL RET 30X0.5MG</t>
  </si>
  <si>
    <t>193019</t>
  </si>
  <si>
    <t>93019</t>
  </si>
  <si>
    <t>SORTIS 40MG</t>
  </si>
  <si>
    <t>848925</t>
  </si>
  <si>
    <t>148068</t>
  </si>
  <si>
    <t>ROSUCARD 10 MG POTAHOVANÉ TABLETY</t>
  </si>
  <si>
    <t>33750</t>
  </si>
  <si>
    <t>NUTRIDRINK CREME S PŘÍCHUTÍ VANILKOVOU</t>
  </si>
  <si>
    <t>33851</t>
  </si>
  <si>
    <t>NUTRIDRINK PROTEIN S PŘÍCHUTÍ VANILKOVOU</t>
  </si>
  <si>
    <t>108807</t>
  </si>
  <si>
    <t>8807</t>
  </si>
  <si>
    <t>DALACIN C PHOSPHATE</t>
  </si>
  <si>
    <t>INJ 1X4ML 600MG</t>
  </si>
  <si>
    <t>197654</t>
  </si>
  <si>
    <t>97654</t>
  </si>
  <si>
    <t>DOXYBENE 100MG</t>
  </si>
  <si>
    <t>CPS 10X100MG</t>
  </si>
  <si>
    <t>137499</t>
  </si>
  <si>
    <t>KLACID I.V.</t>
  </si>
  <si>
    <t>INF PLV SOL 1X500MG</t>
  </si>
  <si>
    <t>97910</t>
  </si>
  <si>
    <t>Human Albumin 20% 100 ml GRIFOLS</t>
  </si>
  <si>
    <t>142003</t>
  </si>
  <si>
    <t>NEPHROTECT</t>
  </si>
  <si>
    <t>116336</t>
  </si>
  <si>
    <t>16336</t>
  </si>
  <si>
    <t>INFEML10X100ML-SKLO</t>
  </si>
  <si>
    <t>165317</t>
  </si>
  <si>
    <t>65317</t>
  </si>
  <si>
    <t>ELOTRACE I.V.</t>
  </si>
  <si>
    <t>INF 10X100ML</t>
  </si>
  <si>
    <t>394712</t>
  </si>
  <si>
    <t>IR  AQUA STERILE OPLACH.1x1000 ml ECOTAINER</t>
  </si>
  <si>
    <t>IR OPLACH</t>
  </si>
  <si>
    <t>500999</t>
  </si>
  <si>
    <t>KL MESOCAIN GEL, 250G v kelímku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</si>
  <si>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</si>
  <si>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</si>
  <si>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</si>
  <si>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</si>
  <si>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</si>
  <si>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</si>
  <si>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</si>
  <si>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</si>
  <si>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900496</t>
  </si>
  <si>
    <t>KL OLIVAE OLEUM 20G</t>
  </si>
  <si>
    <t>920117</t>
  </si>
  <si>
    <t>KL SOL.FORMALDEHYDI 10% 1000 g</t>
  </si>
  <si>
    <t>790001</t>
  </si>
  <si>
    <t>TRAUMACEL P 2G</t>
  </si>
  <si>
    <t>neleč.</t>
  </si>
  <si>
    <t>930043</t>
  </si>
  <si>
    <t>DZ TRIXO LIND 100 ml</t>
  </si>
  <si>
    <t>394080</t>
  </si>
  <si>
    <t>KL MESOCAIN GEL, 500G v láhvi s pumpou</t>
  </si>
  <si>
    <t>500038</t>
  </si>
  <si>
    <t>KL OBAL</t>
  </si>
  <si>
    <t>lékovky, kelímky</t>
  </si>
  <si>
    <t>930095</t>
  </si>
  <si>
    <t>KL VASELINUM ALBUM, 30G</t>
  </si>
  <si>
    <t>20033</t>
  </si>
  <si>
    <t>AETHOXYSKLEROL 1%</t>
  </si>
  <si>
    <t>INJ SOL 5X2ML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</si>
  <si>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</si>
  <si>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</si>
  <si>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</si>
  <si>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</si>
  <si>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</si>
  <si>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</si>
  <si>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</si>
  <si>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</si>
  <si>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</si>
  <si>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</si>
  <si>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</si>
  <si>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</si>
  <si>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</si>
  <si>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</si>
  <si>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0411 - I. Chirurgická klinika, lůžkové oddělení 8</t>
  </si>
  <si>
    <t>0412 - I. Chirurgická klinika, lůžkové oddělení 9 + 9P</t>
  </si>
  <si>
    <t>0413 - I. Chirurgická klinika, lůžkové oddělení 3</t>
  </si>
  <si>
    <t>0432 - I. Chirurgická klinika, JIP  6</t>
  </si>
  <si>
    <t>0471 - 1CHIR odd.invaz.vyš.metody-endoskopie</t>
  </si>
  <si>
    <t>0421 - I. Chirurgická klinika, ambulance</t>
  </si>
  <si>
    <t>J01DB04 - Cefazolin</t>
  </si>
  <si>
    <t>J01GB03 - Gentamicin</t>
  </si>
  <si>
    <t>J01GB06 - Amikacin</t>
  </si>
  <si>
    <t>J01MA01 - Ofloxacin</t>
  </si>
  <si>
    <t>N01AH03 - Sufentanyl</t>
  </si>
  <si>
    <t>C08DA01 - Verapamil</t>
  </si>
  <si>
    <t>N02CC01 - Sumatriptan</t>
  </si>
  <si>
    <t>M01AX17 - Nimesulid</t>
  </si>
  <si>
    <t>J01DC02 - Cefuroxim</t>
  </si>
  <si>
    <t>C02CA04 - Doxazosin</t>
  </si>
  <si>
    <t>N06AB10 - Escitalopram</t>
  </si>
  <si>
    <t>C02AC05 - Moxonidin</t>
  </si>
  <si>
    <t>J01CR05 - Piperacilin a enzymový inhibitor</t>
  </si>
  <si>
    <t>J01DD12 - Cefoperazon</t>
  </si>
  <si>
    <t>A06AD11 - Laktulóza</t>
  </si>
  <si>
    <t>J01XD01 - Metronidazol</t>
  </si>
  <si>
    <t>C07AB05 - Betaxolol</t>
  </si>
  <si>
    <t>A03FA07 - Itopridum</t>
  </si>
  <si>
    <t>C07AB07 - Bisoprolol</t>
  </si>
  <si>
    <t>J01DD01 - Cefotaxim</t>
  </si>
  <si>
    <t>C07AG02 - Karvedilol</t>
  </si>
  <si>
    <t>J01FA09 - Klarithromycin</t>
  </si>
  <si>
    <t>C08CA08 - Nitrendipin</t>
  </si>
  <si>
    <t>J01XA01 - Vankomycin</t>
  </si>
  <si>
    <t>A02BC02 - Pantoprazol</t>
  </si>
  <si>
    <t>A10BA02 - Metformin</t>
  </si>
  <si>
    <t>C09AA04 - Perindopril</t>
  </si>
  <si>
    <t>R06AE07 - Cetirizin</t>
  </si>
  <si>
    <t>C09AA05 - Ramipril</t>
  </si>
  <si>
    <t>A02BA02 - Ranitidin</t>
  </si>
  <si>
    <t>C09BA04 - Perindopril a diuretika</t>
  </si>
  <si>
    <t>C01BD01 - Amiodaron</t>
  </si>
  <si>
    <t>A02BC03 - Lansoprazol</t>
  </si>
  <si>
    <t>C09BA06 - Chinapril a diuretika</t>
  </si>
  <si>
    <t>J01DD02 - Ceftazidim</t>
  </si>
  <si>
    <t>C09CA01 - Losartan</t>
  </si>
  <si>
    <t>J01DH02 - Meropenem</t>
  </si>
  <si>
    <t>C09DA01 - Losartan a diuretika</t>
  </si>
  <si>
    <t>A04AA01 - Ondansetron</t>
  </si>
  <si>
    <t>C10AA05 - Atorvastatin</t>
  </si>
  <si>
    <t>A10AB05 - Inzulin aspart</t>
  </si>
  <si>
    <t>N02AX02 - Tramadol</t>
  </si>
  <si>
    <t>J01XB01 - Kolistin</t>
  </si>
  <si>
    <t>N03AX09 - Lamotrigin</t>
  </si>
  <si>
    <t>B01AC04 - Klopidogrel</t>
  </si>
  <si>
    <t>J02AC01 - Flukonazol</t>
  </si>
  <si>
    <t>N03AX14 - Levetiracetam</t>
  </si>
  <si>
    <t>B01AB06 - Nadroparin</t>
  </si>
  <si>
    <t>N06AB04 - Citalopram</t>
  </si>
  <si>
    <t>C10AA07 - Rosuvastatin</t>
  </si>
  <si>
    <t>N03AX12 - Gabapentin</t>
  </si>
  <si>
    <t>H01CB02 - Oktreotid</t>
  </si>
  <si>
    <t>N05BA12 - Alprazolam</t>
  </si>
  <si>
    <t>H02AB04 - Methylprednisolon</t>
  </si>
  <si>
    <t>N06AB06 - Sertralin</t>
  </si>
  <si>
    <t>H03AA01 - Levothyroxin, sodná sůl</t>
  </si>
  <si>
    <t>R03AC02 - Salbutamol</t>
  </si>
  <si>
    <t>J01AA12 - Tigecyklin</t>
  </si>
  <si>
    <t>V06XX - Potraviny pro zvláštní lékařské účely (PZLÚ)</t>
  </si>
  <si>
    <t>J01CA01 - Ampicilin</t>
  </si>
  <si>
    <t>J01CR01 - Ampicilin a enzymový inhibitor</t>
  </si>
  <si>
    <t>J01CR02 - Amoxicilin a enzymový inhibitor</t>
  </si>
  <si>
    <t>J01FF01 - Klindamycin</t>
  </si>
  <si>
    <t>A02BC02</t>
  </si>
  <si>
    <t>IVN INJ PLV SOL 1X40MG</t>
  </si>
  <si>
    <t>A02BC03</t>
  </si>
  <si>
    <t>LANZUL 30 MG</t>
  </si>
  <si>
    <t>POR CPS DUR 28X30MG</t>
  </si>
  <si>
    <t>A03FA07</t>
  </si>
  <si>
    <t>A06AD11</t>
  </si>
  <si>
    <t>A10BA02</t>
  </si>
  <si>
    <t>B01AB06</t>
  </si>
  <si>
    <t>SDR+IVN INJ SOL 10X5ML</t>
  </si>
  <si>
    <t>C01BD01</t>
  </si>
  <si>
    <t>POR TBL NOB 30X200MG</t>
  </si>
  <si>
    <t>C02AC05</t>
  </si>
  <si>
    <t>MOXOSTAD 0,4 MG</t>
  </si>
  <si>
    <t>POR TBL FLM 30X0.4MG</t>
  </si>
  <si>
    <t>C07AB05</t>
  </si>
  <si>
    <t>C07AB07</t>
  </si>
  <si>
    <t>C08DA01</t>
  </si>
  <si>
    <t>LEKOPTIN 40 MG</t>
  </si>
  <si>
    <t>POR TBL OBD 30X40MG</t>
  </si>
  <si>
    <t>C09AA04</t>
  </si>
  <si>
    <t>C09AA05</t>
  </si>
  <si>
    <t>C10AA05</t>
  </si>
  <si>
    <t>C10AA07</t>
  </si>
  <si>
    <t>J01AA12</t>
  </si>
  <si>
    <t>IVN INF PLV SOL 10X5MLX50MG</t>
  </si>
  <si>
    <t>J01CR01</t>
  </si>
  <si>
    <t>IMS+IVN INJ PLV SOL 1</t>
  </si>
  <si>
    <t>J01CR02</t>
  </si>
  <si>
    <t>POR TBL FLM 21</t>
  </si>
  <si>
    <t>AMOKSIKLAV 1,2 G</t>
  </si>
  <si>
    <t>IVN INJ+INF PLV SOL 5</t>
  </si>
  <si>
    <t>J01CR05</t>
  </si>
  <si>
    <t>IVN INF PLV SOL 10</t>
  </si>
  <si>
    <t>J01DB04</t>
  </si>
  <si>
    <t>IMS+IVN INJ+INF PLV SOL 10X1GM</t>
  </si>
  <si>
    <t>IMS+IVN INJ PLV SOL 10X1GM</t>
  </si>
  <si>
    <t>J01DD01</t>
  </si>
  <si>
    <t>IMS+IVN INJ PLV SOL 1X1GM</t>
  </si>
  <si>
    <t>J01DD02</t>
  </si>
  <si>
    <t>CEFTAZIDIM KABI 2 G</t>
  </si>
  <si>
    <t>IVN INJ+INF PLV SOL 10X2GM</t>
  </si>
  <si>
    <t>J01DH02</t>
  </si>
  <si>
    <t>IVN INJ+INF PLV SOL 10X1GM</t>
  </si>
  <si>
    <t>J01GB03</t>
  </si>
  <si>
    <t>GENTAMICIN B.BRAUN 3 MG/ML INFUZNÍ ROZTOK</t>
  </si>
  <si>
    <t>IVN INF SOL 20X80ML</t>
  </si>
  <si>
    <t>J01GB06</t>
  </si>
  <si>
    <t>IMS+IVN INJ+INF SOL 10X2ML</t>
  </si>
  <si>
    <t>J01MA01</t>
  </si>
  <si>
    <t>IVN INF SOL 10X100ML</t>
  </si>
  <si>
    <t>J01XB01</t>
  </si>
  <si>
    <t>COLOMYCIN INJEKCE 1 000 000 MEZINÁRODNÍCH JEDNOTEK</t>
  </si>
  <si>
    <t>INH+IVN INJ PLV SOL+SOL NEB 10</t>
  </si>
  <si>
    <t>J02AC01</t>
  </si>
  <si>
    <t>IVN INF SOL 10X200ML</t>
  </si>
  <si>
    <t>N02AX02</t>
  </si>
  <si>
    <t>POR TBL PRO 30X100MG</t>
  </si>
  <si>
    <t>N02CC01</t>
  </si>
  <si>
    <t>POR TBL FLM 6X50MG I</t>
  </si>
  <si>
    <t>N05BA12</t>
  </si>
  <si>
    <t>XANAX 0,5 MG</t>
  </si>
  <si>
    <t>POR TBL NOB 30X0.5MG</t>
  </si>
  <si>
    <t>N06AB04</t>
  </si>
  <si>
    <t>R03AC02</t>
  </si>
  <si>
    <t>INH SOL 1X20ML</t>
  </si>
  <si>
    <t>V06XX</t>
  </si>
  <si>
    <t>NUTRIDRINK CREME S PŘÍCHUTÍ LESNÍHO OVOCE</t>
  </si>
  <si>
    <t>NUTRIDRINK BALÍČEK 5 + 1</t>
  </si>
  <si>
    <t>A10AB05</t>
  </si>
  <si>
    <t>NOVORAPID 100 JEDNOTEK/ML</t>
  </si>
  <si>
    <t>SDR+IVN INJ SOL 1X10ML</t>
  </si>
  <si>
    <t>C02CA04</t>
  </si>
  <si>
    <t>C08CA08</t>
  </si>
  <si>
    <t>C09BA06</t>
  </si>
  <si>
    <t>ACCUZIDE 10</t>
  </si>
  <si>
    <t>C09CA01</t>
  </si>
  <si>
    <t>POR TBL FLM 30X50MG II</t>
  </si>
  <si>
    <t>C09DA01</t>
  </si>
  <si>
    <t>SORTIS 10 MG</t>
  </si>
  <si>
    <t>H01CB02</t>
  </si>
  <si>
    <t>SANDOSTATIN 0,1 MG/ML</t>
  </si>
  <si>
    <t>INJ SOL+INF CNC SOL 5X1ML</t>
  </si>
  <si>
    <t>H03AA01</t>
  </si>
  <si>
    <t>EUTHYROX 150 MIKROGRAMŮ</t>
  </si>
  <si>
    <t>POR TBL NOB 100X150RG</t>
  </si>
  <si>
    <t>J01DC02</t>
  </si>
  <si>
    <t>IMS+IVN INJ+INF PLV SOL 10X1.5</t>
  </si>
  <si>
    <t>XORIMAX 500 MG POTAHOVANÉ TABLETY</t>
  </si>
  <si>
    <t>POR TBL FLM 10X500MG</t>
  </si>
  <si>
    <t>J01FF01</t>
  </si>
  <si>
    <t>CLINDAMYCIN KABI 150 MG/ML</t>
  </si>
  <si>
    <t>IMS+IVN INJ SOL 10X4ML</t>
  </si>
  <si>
    <t>INJ+INF SOL 10X2ML</t>
  </si>
  <si>
    <t>J01XD01</t>
  </si>
  <si>
    <t>METRONIDAZOLE 0.5%-POLPHARMA</t>
  </si>
  <si>
    <t>M01AX17</t>
  </si>
  <si>
    <t>N03AX09</t>
  </si>
  <si>
    <t>N03AX14</t>
  </si>
  <si>
    <t>XANAX 0,25 MG</t>
  </si>
  <si>
    <t>POR TBL NOB 30X0.25MG</t>
  </si>
  <si>
    <t>INH SUS PSS 200X100RG</t>
  </si>
  <si>
    <t>A02BA02</t>
  </si>
  <si>
    <t>RANITAL 50 MG/2 ML</t>
  </si>
  <si>
    <t>IMS+IVN INJ SOL 5X2ML</t>
  </si>
  <si>
    <t>A04AA01</t>
  </si>
  <si>
    <t>IVN INJ SOL 5X4ML</t>
  </si>
  <si>
    <t>B01AC04</t>
  </si>
  <si>
    <t>POR TBL RET 50X240MG</t>
  </si>
  <si>
    <t>C09BA04</t>
  </si>
  <si>
    <t>PRESTARIUM NEO COMBI 5 MG/1,25 MG</t>
  </si>
  <si>
    <t>H02AB04</t>
  </si>
  <si>
    <t>SOLU-MEDROL 40 MG/ML</t>
  </si>
  <si>
    <t>IMS+IVN INJ PSO LQF 40MG+1ML</t>
  </si>
  <si>
    <t>EUTHYROX 75 MIKROGRAMŮ</t>
  </si>
  <si>
    <t>POR TBL NOB 100X75RG</t>
  </si>
  <si>
    <t>EUTHYROX 50 MIKROGRAMŮ</t>
  </si>
  <si>
    <t>POR TBL NOB 100X50RG</t>
  </si>
  <si>
    <t>J01CA01</t>
  </si>
  <si>
    <t>IMS+IVN INJ PLV SOL 10X1000MG</t>
  </si>
  <si>
    <t>CEFTAZIDIM KABI 1 G</t>
  </si>
  <si>
    <t>J01DD12</t>
  </si>
  <si>
    <t>J01XA01</t>
  </si>
  <si>
    <t>IVN+POR INF PLV SOL 1X1GM</t>
  </si>
  <si>
    <t>N03AX12</t>
  </si>
  <si>
    <t>NEURONTIN 100 MG</t>
  </si>
  <si>
    <t>POR CPS DUR 20X100MG</t>
  </si>
  <si>
    <t>NEURONTIN 300 MG</t>
  </si>
  <si>
    <t>POR CPS DUR 50X300MG</t>
  </si>
  <si>
    <t>N06AB06</t>
  </si>
  <si>
    <t>ZOLOFT 50 MG</t>
  </si>
  <si>
    <t>POR TBL FLM 28X50MG</t>
  </si>
  <si>
    <t>R06AE07</t>
  </si>
  <si>
    <t>POR TBL FLM 10X10MG</t>
  </si>
  <si>
    <t>CUBITAN S PŘÍCHUTÍ VANILKOVOU</t>
  </si>
  <si>
    <t>CUBITAN S PŘÍCHUTÍ ČOKOLÁDOVOU</t>
  </si>
  <si>
    <t>CUBITAN S PŘÍCHUTÍ JAHODOVOU</t>
  </si>
  <si>
    <t>INJ SOL 5X1ML</t>
  </si>
  <si>
    <t>C07AG02</t>
  </si>
  <si>
    <t>SORTIS 40 MG</t>
  </si>
  <si>
    <t>J01FA09</t>
  </si>
  <si>
    <t>IVN INF PLV SOL 1X500MG</t>
  </si>
  <si>
    <t>DALACIN C</t>
  </si>
  <si>
    <t>IMS+IVN INJ SOL 1X4ML</t>
  </si>
  <si>
    <t>N01AH03</t>
  </si>
  <si>
    <t>SUFENTA FORTE</t>
  </si>
  <si>
    <t>IVN+EPD INJ SOL 5X1ML</t>
  </si>
  <si>
    <t>XANAX SR 0,5 MG</t>
  </si>
  <si>
    <t>POR TBL PRO 30X0.5MG</t>
  </si>
  <si>
    <t>N06AB10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</si>
  <si>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</si>
  <si>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</si>
  <si>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</si>
  <si>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</si>
  <si>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</si>
  <si>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</si>
  <si>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</si>
  <si>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</si>
  <si>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</si>
  <si>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</si>
  <si>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</si>
  <si>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</si>
  <si>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</si>
  <si>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</si>
  <si>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</si>
  <si>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</si>
  <si>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</si>
  <si>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</si>
  <si>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</si>
  <si>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</si>
  <si>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</si>
  <si>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</si>
  <si>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</si>
  <si>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</si>
  <si>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</si>
  <si>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</si>
  <si>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</si>
  <si>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</si>
  <si>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Dlouhý Michael</t>
  </si>
  <si>
    <t>Halama Jiří</t>
  </si>
  <si>
    <t>Hanuliak Jan</t>
  </si>
  <si>
    <t>Christodoulou Petros</t>
  </si>
  <si>
    <t>Chudáček Josef</t>
  </si>
  <si>
    <t>Janda Petr</t>
  </si>
  <si>
    <t>Jiný</t>
  </si>
  <si>
    <t>Klementa Ivo</t>
  </si>
  <si>
    <t>Klos Dušan</t>
  </si>
  <si>
    <t>Kysučan Jiří</t>
  </si>
  <si>
    <t>Loveček Martin</t>
  </si>
  <si>
    <t>Lysák Radek</t>
  </si>
  <si>
    <t>Malý Tomáš</t>
  </si>
  <si>
    <t>Řezáč Tomáš</t>
  </si>
  <si>
    <t>Skalický Pavel</t>
  </si>
  <si>
    <t>Skopal František</t>
  </si>
  <si>
    <t>Starý Lubomír</t>
  </si>
  <si>
    <t>Szkorupa Marek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</si>
  <si>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</si>
  <si>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</si>
  <si>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</si>
  <si>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</si>
  <si>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</si>
  <si>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</si>
  <si>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</si>
  <si>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</si>
  <si>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</si>
  <si>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</si>
  <si>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Goldmannová Dominika</t>
  </si>
  <si>
    <t>Kufa Jiří</t>
  </si>
  <si>
    <t>Zborovjanová Veronika</t>
  </si>
  <si>
    <t>Gregořík Michal</t>
  </si>
  <si>
    <t>Riško Juraj</t>
  </si>
  <si>
    <t>Hlaváčová Lucie</t>
  </si>
  <si>
    <t>Amoxicilin a enzymový inhibitor</t>
  </si>
  <si>
    <t>POR TBL FLM 14</t>
  </si>
  <si>
    <t>Amlodipin</t>
  </si>
  <si>
    <t>125057</t>
  </si>
  <si>
    <t>POR TBL NOB 4X5MG</t>
  </si>
  <si>
    <t>Chlorid draselný</t>
  </si>
  <si>
    <t>17188</t>
  </si>
  <si>
    <t>POR TBL ENT 50X500MG</t>
  </si>
  <si>
    <t>Nadroparin</t>
  </si>
  <si>
    <t>32058</t>
  </si>
  <si>
    <t>SDR+IVN INJ SOL ISP 10X0.3ML</t>
  </si>
  <si>
    <t>32059</t>
  </si>
  <si>
    <t>SDR+IVN INJ SOL ISP 10X0.4ML</t>
  </si>
  <si>
    <t>Omeprazol</t>
  </si>
  <si>
    <t>Itopridum</t>
  </si>
  <si>
    <t>Diklofenak</t>
  </si>
  <si>
    <t>Kodein</t>
  </si>
  <si>
    <t>CODEIN SLOVAKOFARMA 15 MG</t>
  </si>
  <si>
    <t>POR TBL NOB 10X15MG</t>
  </si>
  <si>
    <t>32063</t>
  </si>
  <si>
    <t>SDR+IVN INJ SOL ISP 10X0.8ML</t>
  </si>
  <si>
    <t>Pantoprazol</t>
  </si>
  <si>
    <t>49114</t>
  </si>
  <si>
    <t>POR TBL ENT 56X20MG</t>
  </si>
  <si>
    <t>Multienzymové přípravky (lipáza, proteáza apod.)</t>
  </si>
  <si>
    <t>92259</t>
  </si>
  <si>
    <t>PANZYTRAT 25 000</t>
  </si>
  <si>
    <t>POR CPS ETD 100X25000UT I</t>
  </si>
  <si>
    <t>25366</t>
  </si>
  <si>
    <t>Pitofenon a analgetika</t>
  </si>
  <si>
    <t>Rifaximin</t>
  </si>
  <si>
    <t>Sodná sůl metamizolu</t>
  </si>
  <si>
    <t>NOVALGIN TABLETY</t>
  </si>
  <si>
    <t>POR TBL FLM 20X500MG</t>
  </si>
  <si>
    <t>Warfarin</t>
  </si>
  <si>
    <t>94113</t>
  </si>
  <si>
    <t>WARFARIN ORION 3 MG</t>
  </si>
  <si>
    <t>POR TBL NOB 100X3MG</t>
  </si>
  <si>
    <t>14811</t>
  </si>
  <si>
    <t>POR CPS ETD 50X25000UT</t>
  </si>
  <si>
    <t>200309</t>
  </si>
  <si>
    <t>215609</t>
  </si>
  <si>
    <t>HELICID 10 ZENTIVA</t>
  </si>
  <si>
    <t>POR CPS ETD 90X10MG</t>
  </si>
  <si>
    <t>Organismy produkující kyselinu mléčnou</t>
  </si>
  <si>
    <t>9158</t>
  </si>
  <si>
    <t>POR SOL 1X30ML</t>
  </si>
  <si>
    <t>Silymarin</t>
  </si>
  <si>
    <t>19571</t>
  </si>
  <si>
    <t>LAGOSA</t>
  </si>
  <si>
    <t>POR TBL OBD 100X150MG</t>
  </si>
  <si>
    <t>Metoklopramid</t>
  </si>
  <si>
    <t>DEGAN 10 MG TABLETY</t>
  </si>
  <si>
    <t>POR TBL NOB 40X10MG</t>
  </si>
  <si>
    <t>Jiná</t>
  </si>
  <si>
    <t>*3009</t>
  </si>
  <si>
    <t>Citalopram</t>
  </si>
  <si>
    <t>132523</t>
  </si>
  <si>
    <t>25365</t>
  </si>
  <si>
    <t>Escitalopram</t>
  </si>
  <si>
    <t>Metoprolol</t>
  </si>
  <si>
    <t>32225</t>
  </si>
  <si>
    <t>BETALOC ZOK 25 MG</t>
  </si>
  <si>
    <t>POR TBL PRO 28X25MG</t>
  </si>
  <si>
    <t>Rutosid, kombinace</t>
  </si>
  <si>
    <t>POR CPS DUR 30 I</t>
  </si>
  <si>
    <t>12494</t>
  </si>
  <si>
    <t>AUGMENTIN 1 G</t>
  </si>
  <si>
    <t>POR TBL FLM 14 I</t>
  </si>
  <si>
    <t>125059</t>
  </si>
  <si>
    <t>Bisoprolol</t>
  </si>
  <si>
    <t>Urapidil</t>
  </si>
  <si>
    <t>83272</t>
  </si>
  <si>
    <t>Perindopril, amlodipin a indapamid</t>
  </si>
  <si>
    <t>190973</t>
  </si>
  <si>
    <t>TRIPLIXAM 10 MG/2,5 MG/10 MG</t>
  </si>
  <si>
    <t>POR TBL FLM 30X10MG/2.5MG/10MG</t>
  </si>
  <si>
    <t>215606</t>
  </si>
  <si>
    <t>44285</t>
  </si>
  <si>
    <t>POR TBL FLM 12X200MG</t>
  </si>
  <si>
    <t>94950</t>
  </si>
  <si>
    <t>SEROPRAM 20 MG</t>
  </si>
  <si>
    <t>POR TBL FLM 98X20MG</t>
  </si>
  <si>
    <t>Síran železnatý a kyselina listová</t>
  </si>
  <si>
    <t>92195</t>
  </si>
  <si>
    <t>POR TBL RET 100X247.25MG/0.35M</t>
  </si>
  <si>
    <t>Gliklazid</t>
  </si>
  <si>
    <t>1244</t>
  </si>
  <si>
    <t>DIAPREL MR</t>
  </si>
  <si>
    <t>POR TBL RET 30X30MG</t>
  </si>
  <si>
    <t>90</t>
  </si>
  <si>
    <t>CODEIN SLOVAKOFARMA 30 MG</t>
  </si>
  <si>
    <t>POR TBL NOB 10X30MG</t>
  </si>
  <si>
    <t>Metformin</t>
  </si>
  <si>
    <t>128624</t>
  </si>
  <si>
    <t>GLUCOPHAGE 500 MG</t>
  </si>
  <si>
    <t>POR TBL FLM 100X500MG</t>
  </si>
  <si>
    <t>14812</t>
  </si>
  <si>
    <t>POR CPS ETD 100X25000UT</t>
  </si>
  <si>
    <t>200310</t>
  </si>
  <si>
    <t>59806</t>
  </si>
  <si>
    <t>SDR INJ SOL ISP 10X0.6MLX19000</t>
  </si>
  <si>
    <t>Nitrofurantoin</t>
  </si>
  <si>
    <t>154748</t>
  </si>
  <si>
    <t>NITROFURANTOIN - RATIOPHARM 100 MG</t>
  </si>
  <si>
    <t>POR CPS PRO 50X100MG</t>
  </si>
  <si>
    <t>115396</t>
  </si>
  <si>
    <t>Různé jiné kombinace železa</t>
  </si>
  <si>
    <t>POR TBL FLM 100X320MG/60MG</t>
  </si>
  <si>
    <t>*1026</t>
  </si>
  <si>
    <t>Organo-heparinoid</t>
  </si>
  <si>
    <t>HEPAROID LÉČIVA</t>
  </si>
  <si>
    <t>DRM CRM 1X30GM</t>
  </si>
  <si>
    <t>192854</t>
  </si>
  <si>
    <t>Cefuroxim</t>
  </si>
  <si>
    <t>192354</t>
  </si>
  <si>
    <t>ZINNAT 500 MG</t>
  </si>
  <si>
    <t>Ciprofloxacin</t>
  </si>
  <si>
    <t>53202</t>
  </si>
  <si>
    <t>CIPHIN 500</t>
  </si>
  <si>
    <t>Kyselina ursodeoxycholová</t>
  </si>
  <si>
    <t>POR CPS DUR 50X250MG</t>
  </si>
  <si>
    <t>Moxonidin</t>
  </si>
  <si>
    <t>Perindopril a diuretika</t>
  </si>
  <si>
    <t>216471</t>
  </si>
  <si>
    <t>POR CPS DUR 30 II</t>
  </si>
  <si>
    <t>214598</t>
  </si>
  <si>
    <t>FLAVOBION</t>
  </si>
  <si>
    <t>POR TBL FLM 50X70MG</t>
  </si>
  <si>
    <t>Síran železnatý</t>
  </si>
  <si>
    <t>POR TBL RET 30X80MG FE I</t>
  </si>
  <si>
    <t>14712</t>
  </si>
  <si>
    <t>POR TBL RET 100X80MG FE I</t>
  </si>
  <si>
    <t>Hydrokortison</t>
  </si>
  <si>
    <t>HYDROCORTISON LÉČIVA</t>
  </si>
  <si>
    <t>DRM UNG 1X10GM 1%</t>
  </si>
  <si>
    <t>Klopidogrel</t>
  </si>
  <si>
    <t>149483</t>
  </si>
  <si>
    <t>POR TBL FLM 56X75MG</t>
  </si>
  <si>
    <t>Kyselina acetylsalicylová</t>
  </si>
  <si>
    <t>151142</t>
  </si>
  <si>
    <t>ANOPYRIN 100 MG</t>
  </si>
  <si>
    <t>200214</t>
  </si>
  <si>
    <t>POR TBL NOB 56X100MG</t>
  </si>
  <si>
    <t>Methylprednisolon</t>
  </si>
  <si>
    <t>40373</t>
  </si>
  <si>
    <t>MEDROL 16 MG</t>
  </si>
  <si>
    <t>POR TBL NOB 50X16MG</t>
  </si>
  <si>
    <t>213489</t>
  </si>
  <si>
    <t>SDR+IVN INJ SOL ISP 10X0.6ML</t>
  </si>
  <si>
    <t>Tramadol</t>
  </si>
  <si>
    <t>42776</t>
  </si>
  <si>
    <t>TRALGIT SR 150</t>
  </si>
  <si>
    <t>POR TBL PRO 30X150MG</t>
  </si>
  <si>
    <t>POR TBL FLM 10X250MG</t>
  </si>
  <si>
    <t>Flukonazol</t>
  </si>
  <si>
    <t>66037</t>
  </si>
  <si>
    <t>POR CPS DUR 7X100MG</t>
  </si>
  <si>
    <t>Jodovaný povidon</t>
  </si>
  <si>
    <t>62320</t>
  </si>
  <si>
    <t>BETADINE</t>
  </si>
  <si>
    <t>DRM UNG 1X20GM 10%</t>
  </si>
  <si>
    <t>59807</t>
  </si>
  <si>
    <t>SDR INJ SOL ISP 2X0.8MLX19000I</t>
  </si>
  <si>
    <t>19570</t>
  </si>
  <si>
    <t>POR TBL OBD 50X150MG</t>
  </si>
  <si>
    <t>125066</t>
  </si>
  <si>
    <t>POR TBL NOB 100X5MG</t>
  </si>
  <si>
    <t>47439</t>
  </si>
  <si>
    <t>MYCOMAX 150</t>
  </si>
  <si>
    <t>POR CPS DUR 3X150MG</t>
  </si>
  <si>
    <t>Klarithromycin</t>
  </si>
  <si>
    <t>53853</t>
  </si>
  <si>
    <t>KLACID 500</t>
  </si>
  <si>
    <t>POR TBL FLM 14X500MG</t>
  </si>
  <si>
    <t>Gabapentin</t>
  </si>
  <si>
    <t>84400</t>
  </si>
  <si>
    <t>POR CPS DUR 100X300MG</t>
  </si>
  <si>
    <t>203323</t>
  </si>
  <si>
    <t>DRM UNG 1X100GM 10%</t>
  </si>
  <si>
    <t>Mometason</t>
  </si>
  <si>
    <t>192521</t>
  </si>
  <si>
    <t>NASONEX</t>
  </si>
  <si>
    <t>NAS SPR SUS 140X50RG</t>
  </si>
  <si>
    <t>178268</t>
  </si>
  <si>
    <t>TRAMADOL MYLAN 150 MG</t>
  </si>
  <si>
    <t>POR TBL PRO 100X150MG</t>
  </si>
  <si>
    <t>*2030</t>
  </si>
  <si>
    <t>Obvazový materiál, náplasti</t>
  </si>
  <si>
    <t>169071</t>
  </si>
  <si>
    <t>KRYTÍ MEPILEX BORDER AG,STERIL 395360</t>
  </si>
  <si>
    <t>SE SILIKONOVOU VRSTVOU SAFETAC,10X12,5CM,AKTIVNÍ ČÁST 6,5X8,5CM,5KS</t>
  </si>
  <si>
    <t>80573</t>
  </si>
  <si>
    <t>KRYTÍ ABSORPČNÍ MEPILEX</t>
  </si>
  <si>
    <t>10X10CM SE SILIKONOVOU VRSTVOU SAFETAC,5KS</t>
  </si>
  <si>
    <t>81682</t>
  </si>
  <si>
    <t>KRYTÍ INADINE</t>
  </si>
  <si>
    <t>9,5X9,5CM,25KS</t>
  </si>
  <si>
    <t>80718</t>
  </si>
  <si>
    <t>KRYTÍ SAMOLEPÍCÍ MEPILEX BORDER</t>
  </si>
  <si>
    <t>171215</t>
  </si>
  <si>
    <t>KRYTÍ SILIKONOVÉ BIATAIN SILICONE</t>
  </si>
  <si>
    <t>12,5X12,5CM(AKTIVNÍ PLOCHA 8,5X8,5CM),10KS</t>
  </si>
  <si>
    <t>80510</t>
  </si>
  <si>
    <t>KRYTÍ HYDROGELOVÉ NORMLGEL,0,9%NACL</t>
  </si>
  <si>
    <t>15G 5X1KS</t>
  </si>
  <si>
    <t>Kompresní punčochy a návleky</t>
  </si>
  <si>
    <t>45389</t>
  </si>
  <si>
    <t>PUNČOCHY KOMPRESNÍ STEHENNÍ II.K.T.</t>
  </si>
  <si>
    <t>MAXIS COMFORT A-G</t>
  </si>
  <si>
    <t>125058</t>
  </si>
  <si>
    <t>POR TBL NOB 28X5MG</t>
  </si>
  <si>
    <t>86148</t>
  </si>
  <si>
    <t>AUGMENTIN 625 MG</t>
  </si>
  <si>
    <t>POR TBL FLM 21 II</t>
  </si>
  <si>
    <t>Makrogol</t>
  </si>
  <si>
    <t>POR PLV SOL 4X64GM</t>
  </si>
  <si>
    <t>122114</t>
  </si>
  <si>
    <t>POR CPS ETD 100X20MG</t>
  </si>
  <si>
    <t>49113</t>
  </si>
  <si>
    <t>POR TBL ENT 28X20MG I</t>
  </si>
  <si>
    <t>Pikosíran sodný, kombinace</t>
  </si>
  <si>
    <t>160806</t>
  </si>
  <si>
    <t>PICOPREP PRÁŠEK PRO PERORÁLNÍ ROZTOK</t>
  </si>
  <si>
    <t>POR PLV SOL 2</t>
  </si>
  <si>
    <t>196442</t>
  </si>
  <si>
    <t>CITRAFLEET PRÁŠEK PRO PERORÁLNÍ ROZTOK</t>
  </si>
  <si>
    <t>POR PLV SOL SCC 2</t>
  </si>
  <si>
    <t>Promethazin</t>
  </si>
  <si>
    <t>122197</t>
  </si>
  <si>
    <t>PROTHAZIN</t>
  </si>
  <si>
    <t>POR TBL FLM 20X25MG</t>
  </si>
  <si>
    <t>Sertralin</t>
  </si>
  <si>
    <t>Sukralfát</t>
  </si>
  <si>
    <t>POR TBL NOB 50X1GM</t>
  </si>
  <si>
    <t>Triamcinolon</t>
  </si>
  <si>
    <t>2829</t>
  </si>
  <si>
    <t>TRIAMCINOLON LÉČIVA UNG</t>
  </si>
  <si>
    <t>DRM UNG 1X10GM</t>
  </si>
  <si>
    <t>Zolpidem</t>
  </si>
  <si>
    <t>Pomůcky stomické</t>
  </si>
  <si>
    <t>11280</t>
  </si>
  <si>
    <t>FILM OCHRANNÝ CONVACARE</t>
  </si>
  <si>
    <t>100KS</t>
  </si>
  <si>
    <t>130021</t>
  </si>
  <si>
    <t>ODSTRAŇOVAČ LEPU WELLAND REMOVER</t>
  </si>
  <si>
    <t>ROUŠKY WAD050,50KS</t>
  </si>
  <si>
    <t>130027</t>
  </si>
  <si>
    <t>PĚNA TĚLOVÁ ALOE VESTA</t>
  </si>
  <si>
    <t>236ML,PLASTOVÁ NÁDOBA S ROZPRAŠOVAČEM</t>
  </si>
  <si>
    <t>130035</t>
  </si>
  <si>
    <t>SÁČEK 1D VÝPUSTNÝ DANSAC NOVA 1 FOLD UP MAXI</t>
  </si>
  <si>
    <t>BÉŽOVÝ,15-90MM,MAXI,FILTR NOVA,INTEG.UZÁVĚR,815-15,10KS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</si>
  <si>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</si>
  <si>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</si>
  <si>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</si>
  <si>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</si>
  <si>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</si>
  <si>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</si>
  <si>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3341</t>
  </si>
  <si>
    <t>PASTA ADHEZIVNÍ 2650</t>
  </si>
  <si>
    <t>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</si>
  <si>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</si>
  <si>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</si>
  <si>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</si>
  <si>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</si>
  <si>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</si>
  <si>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</si>
  <si>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82349</t>
  </si>
  <si>
    <t>FILM OCHRANNÝ PERI-PREP SENSITIVE</t>
  </si>
  <si>
    <t>30KS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</si>
  <si>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</si>
  <si>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</si>
  <si>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</si>
  <si>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</si>
  <si>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</si>
  <si>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</si>
  <si>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</si>
  <si>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</si>
  <si>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82547</t>
  </si>
  <si>
    <t>ODSTRAŇOVAČ ADHEZIV WIPEAWAY SPRAY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</si>
  <si>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</si>
  <si>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</si>
  <si>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</si>
  <si>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</si>
  <si>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</si>
  <si>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</si>
  <si>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82611</t>
  </si>
  <si>
    <t>SÁČEK 1D UZAVŘENÝ ESTEEM+</t>
  </si>
  <si>
    <t>BÉŽOVÝ, 20/70 MM, STANDARD, FILTR,30KS</t>
  </si>
  <si>
    <t>82647</t>
  </si>
  <si>
    <t>SÁČEK 2D UZAVŘENÝ NATURA+</t>
  </si>
  <si>
    <t>BÉŽOVÝ, 57 MM, STANDARD, FILTR, 30KS</t>
  </si>
  <si>
    <t>85518</t>
  </si>
  <si>
    <t>PODLOŽKA 2D SENSURA CLICK CONVEX L</t>
  </si>
  <si>
    <t>MÍRNĚ KONVEXNÍ S OUŠKY, 50 MM, 5KS, 110210</t>
  </si>
  <si>
    <t>85524</t>
  </si>
  <si>
    <t>PROUŽKY ADHEZIVNÍ 102X50MM OCHRANNÉ</t>
  </si>
  <si>
    <t>102X50MM, 100KS</t>
  </si>
  <si>
    <t>85576</t>
  </si>
  <si>
    <t>FILM OCHRANNÝ PREP COLOPLAST</t>
  </si>
  <si>
    <t>85587</t>
  </si>
  <si>
    <t>PASTA OCHRANNÁ BEZ ALKOHOLU,839010</t>
  </si>
  <si>
    <t>COHESIVE PASTE,60G,1KS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</si>
  <si>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</si>
  <si>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</si>
  <si>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</si>
  <si>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</si>
  <si>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</si>
  <si>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</si>
  <si>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</si>
  <si>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</si>
  <si>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</si>
  <si>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</si>
  <si>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</si>
  <si>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</si>
  <si>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</si>
  <si>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</si>
  <si>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</si>
  <si>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</si>
  <si>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</si>
  <si>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</si>
  <si>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85646</t>
  </si>
  <si>
    <t>PODLOŽKA 2D NATURA PLOCHÁ TVAROVATELNÁ</t>
  </si>
  <si>
    <t>57/33-48MM, 10KS</t>
  </si>
  <si>
    <t>85676</t>
  </si>
  <si>
    <t>ODSTRAŇOVAČ MEDICÍNSKÝCH ADHEZIV CONVATEC NILTAC S</t>
  </si>
  <si>
    <t>86253</t>
  </si>
  <si>
    <t>PÁSEK ZAJIŠŤOVACÍ DANSAC 09000-00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</si>
  <si>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</si>
  <si>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</si>
  <si>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</si>
  <si>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</si>
  <si>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</si>
  <si>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</si>
  <si>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86637</t>
  </si>
  <si>
    <t>SÁČEK 2D VÝPUSTNÝ ALMARYS TWIN PLUS</t>
  </si>
  <si>
    <t>BÉŽOVÝ FLOW CONTROL,50MM,ROLL UP,038850U,039150U,30KS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</si>
  <si>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</si>
  <si>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</si>
  <si>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</si>
  <si>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</si>
  <si>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</si>
  <si>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</si>
  <si>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</si>
  <si>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</si>
  <si>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</si>
  <si>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</si>
  <si>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</si>
  <si>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</si>
  <si>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</si>
  <si>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</si>
  <si>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</si>
  <si>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</si>
  <si>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</si>
  <si>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</si>
  <si>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</si>
  <si>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</si>
  <si>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</si>
  <si>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</si>
  <si>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</si>
  <si>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</si>
  <si>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</si>
  <si>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</si>
  <si>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</si>
  <si>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</si>
  <si>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</si>
  <si>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85510</t>
  </si>
  <si>
    <t>SÁČEK 2D VÝPUSTNÝ SENSURA CLICK</t>
  </si>
  <si>
    <t>BÉŽOVÝ, 50 MM, MAXI, FILTR, 30KS, 103650</t>
  </si>
  <si>
    <t>85520</t>
  </si>
  <si>
    <t>TYČINKY GELATINAČNÍ ABSORBIAN WAND</t>
  </si>
  <si>
    <t>60KS</t>
  </si>
  <si>
    <t>130023</t>
  </si>
  <si>
    <t>PŮLKROUŽKY WELLAND HYDROFRAME</t>
  </si>
  <si>
    <t>ŽELATINOVÉ VYROVNÁVACÍ XWAFH33,20KS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</si>
  <si>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</si>
  <si>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</si>
  <si>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</si>
  <si>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</si>
  <si>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</si>
  <si>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</si>
  <si>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</si>
  <si>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</si>
  <si>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</si>
  <si>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</si>
  <si>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</si>
  <si>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20KS</t>
  </si>
  <si>
    <t>169772</t>
  </si>
  <si>
    <t>ODSTRAŇOVAČ MEDICÍNSKÝCH ADHEZIV BRAVA UBROUSKY</t>
  </si>
  <si>
    <t>85647</t>
  </si>
  <si>
    <t>70/45-61MM, 10KS</t>
  </si>
  <si>
    <t>130022</t>
  </si>
  <si>
    <t>ODSTRAŇOVAČ LEPU WELLAND REMOVER SPRAY,WAS040</t>
  </si>
  <si>
    <t>170046</t>
  </si>
  <si>
    <t>FILM WELLAND BARIÉROVÝ VE SPREJI</t>
  </si>
  <si>
    <t>WBS050 50ML,1KS</t>
  </si>
  <si>
    <t>169922</t>
  </si>
  <si>
    <t>PODLOŽKA 2D FLEXIMA 3S</t>
  </si>
  <si>
    <t>45/15-30MM,936415,5KS</t>
  </si>
  <si>
    <t>169999</t>
  </si>
  <si>
    <t>PASTA STOMICKÁ VÝPLŇOVÁ SECUPASTE</t>
  </si>
  <si>
    <t>NEDRÁŽDIVÁ BEZ ALKOHOLU,60G,1KS</t>
  </si>
  <si>
    <t>169937</t>
  </si>
  <si>
    <t>SÁČEK 2D UZAVŘENÝ FLEXIMA 3S</t>
  </si>
  <si>
    <t>BÉŽOVÝ,45MM,MAXI,931445,30KS</t>
  </si>
  <si>
    <t>169953</t>
  </si>
  <si>
    <t>SÁČEK 2D VÝPUSTNÝ FLEXIMA 3S</t>
  </si>
  <si>
    <t>BÉŽOVÝ,45MM,MAXI,932445,30KS</t>
  </si>
  <si>
    <t>170415</t>
  </si>
  <si>
    <t>KROUŽEK TĚSNÍCÍ SILIKONOVÝ SILTAC</t>
  </si>
  <si>
    <t>TR 1020,20-28MM,30KS</t>
  </si>
  <si>
    <t>170654</t>
  </si>
  <si>
    <t>PŮLKROUŽKY WELLAND HYDROFRAME S MANUKOVÝM MEDEM</t>
  </si>
  <si>
    <t>VYROVNÁVACÍ,XMHWAFH33,20KS</t>
  </si>
  <si>
    <t>86708</t>
  </si>
  <si>
    <t>SÁČEK 2D UZAVŘENÝ DANSAC NOVA 2</t>
  </si>
  <si>
    <t>PRSTENEC 55MM,STANDARD,BÉŽOVÝ,FILTR NOVA,1201-55,30KS</t>
  </si>
  <si>
    <t>170420</t>
  </si>
  <si>
    <t>PÁSKY PŘÍDRŽNÉ SILIKONOVÉ SILEX</t>
  </si>
  <si>
    <t>TR 1060,20KS</t>
  </si>
  <si>
    <t>86626</t>
  </si>
  <si>
    <t>SÁČEK 2D UZAVŘENÝ ALMARYS TWIN PLUS 037250U</t>
  </si>
  <si>
    <t>BÉŽOVÝ,50MM,30KS</t>
  </si>
  <si>
    <t>169994</t>
  </si>
  <si>
    <t>SÁČEK 1D VÝPUSTNÝ CONFIDENCE NATURAL SOFT CONVEX F</t>
  </si>
  <si>
    <t>MĚKKÝ KONVEXNÍ STŘEDNÍ S KRYCÍ CHLOPNÍ,13-38MM,10KS</t>
  </si>
  <si>
    <t>130051</t>
  </si>
  <si>
    <t>KROUŽEK TĚSNÍCÍ A VYROVNÁVACÍ STOMOCUR</t>
  </si>
  <si>
    <t>20MM,10KS</t>
  </si>
  <si>
    <t>171225</t>
  </si>
  <si>
    <t>SÁČEK 1D VÝPUSTNÝ SENSURA MIO S OKÉNKEM</t>
  </si>
  <si>
    <t>NEUTRÁLNÍ ŠEDÝ,10-55,MAXI,KRUHOVÝ FILTR,10421,30KS</t>
  </si>
  <si>
    <t>82646</t>
  </si>
  <si>
    <t>BÉŽOVÝ, 45 MM, MALÝ, 30KS</t>
  </si>
  <si>
    <t>45387</t>
  </si>
  <si>
    <t>PUNČOCHY KOMPRESNÍ LÝTKOVÉ II.K.T.</t>
  </si>
  <si>
    <t>MAXIS COMFORT A-D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</si>
  <si>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</si>
  <si>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</si>
  <si>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</si>
  <si>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</si>
  <si>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19024</t>
  </si>
  <si>
    <t>PODPORA ZÁDOVÁ DYNABELT 7010</t>
  </si>
  <si>
    <t>TEXTILNÍ ELASTICKÁ OPORA</t>
  </si>
  <si>
    <t>Pomůcky pro inkontinentní</t>
  </si>
  <si>
    <t>87846</t>
  </si>
  <si>
    <t>VLOŽKY ABSORPČNÍ ABRI LIGHT SUPER</t>
  </si>
  <si>
    <t>800ML,30KS</t>
  </si>
  <si>
    <t>Azithromycin</t>
  </si>
  <si>
    <t>45010</t>
  </si>
  <si>
    <t>AZITROMYCIN SANDOZ 500 MG</t>
  </si>
  <si>
    <t>POR TBL FLM 3X500MG</t>
  </si>
  <si>
    <t>15653</t>
  </si>
  <si>
    <t>CIPLOX 250</t>
  </si>
  <si>
    <t>Hořčík (různé sole v kombinaci)</t>
  </si>
  <si>
    <t>POR GRA SOL SCC 30X365MG</t>
  </si>
  <si>
    <t>Klindamycin</t>
  </si>
  <si>
    <t>132671</t>
  </si>
  <si>
    <t>Levocetirizin</t>
  </si>
  <si>
    <t>137177</t>
  </si>
  <si>
    <t>CEZERA 5 MG</t>
  </si>
  <si>
    <t>Naftidrofuryl</t>
  </si>
  <si>
    <t>66014</t>
  </si>
  <si>
    <t>ENELBIN 100 RETARD</t>
  </si>
  <si>
    <t>POR TBL PRO 20X100MG</t>
  </si>
  <si>
    <t>50335</t>
  </si>
  <si>
    <t>POR GTT SOL 1X25ML</t>
  </si>
  <si>
    <t>Sulfamethoxazol a trimethoprim</t>
  </si>
  <si>
    <t>3377</t>
  </si>
  <si>
    <t>POR TBL NOB 20X480MG</t>
  </si>
  <si>
    <t>132641</t>
  </si>
  <si>
    <t>STILNOX</t>
  </si>
  <si>
    <t>80171</t>
  </si>
  <si>
    <t>GÁZA SKLÁDANÁ KOMPRESY STERILNÍ STERILUX</t>
  </si>
  <si>
    <t>5X5CM,8 VRSTEV,25X2KS</t>
  </si>
  <si>
    <t>80173</t>
  </si>
  <si>
    <t>10X10CM,8 VRSTEV,25X2KS</t>
  </si>
  <si>
    <t>80201</t>
  </si>
  <si>
    <t>GÁZA SKLÁDANÁ KOMPRESY NESTERILNÍ</t>
  </si>
  <si>
    <t>10X10CM,8 VRSTEV,100KS</t>
  </si>
  <si>
    <t>80199</t>
  </si>
  <si>
    <t>5X5CM,8 VRSTEV,100KS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</si>
  <si>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</si>
  <si>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</si>
  <si>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</si>
  <si>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</si>
  <si>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</si>
  <si>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</si>
  <si>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</si>
  <si>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</si>
  <si>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</si>
  <si>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</si>
  <si>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75632</t>
  </si>
  <si>
    <t>DICLOFENAC AL RETARD</t>
  </si>
  <si>
    <t>POR TBL RET 50X100MG</t>
  </si>
  <si>
    <t>75604</t>
  </si>
  <si>
    <t>DICLOFENAC AL 25</t>
  </si>
  <si>
    <t>POR TBL FLM 50X25MG</t>
  </si>
  <si>
    <t>Jiná antibiotika pro lokální aplikaci</t>
  </si>
  <si>
    <t>48261</t>
  </si>
  <si>
    <t>FRAMYKOIN</t>
  </si>
  <si>
    <t>DRM PLV ADS 1X20GM</t>
  </si>
  <si>
    <t>Mupirocin</t>
  </si>
  <si>
    <t>89227</t>
  </si>
  <si>
    <t>BACTROBAN NASAL</t>
  </si>
  <si>
    <t>NAS UNG 3GM</t>
  </si>
  <si>
    <t>Nimesulid</t>
  </si>
  <si>
    <t>12895</t>
  </si>
  <si>
    <t>POR GRA SUS 30X100MG I</t>
  </si>
  <si>
    <t>49115</t>
  </si>
  <si>
    <t>11660</t>
  </si>
  <si>
    <t>ORTÉZA ZÁPĚSTÍ DLOUHÁ PAN 5.02</t>
  </si>
  <si>
    <t>S DLAHOU, VELIKOST M,L,XL, PRAVÁ-LEVÁ</t>
  </si>
  <si>
    <t>78585</t>
  </si>
  <si>
    <t>PAS KÝLNÍ TŘÍSELNÝ JEDNOSTRANNÝ INGUIN I</t>
  </si>
  <si>
    <t>793135400100,200 PRAVO NEBO LEVOSTRANNÝ S 1 PELOTOU,7VEL.70-140/PO 10CM/TĚLOVÝ</t>
  </si>
  <si>
    <t>Aciklovir</t>
  </si>
  <si>
    <t>155938</t>
  </si>
  <si>
    <t>HERPESIN 200</t>
  </si>
  <si>
    <t>POR TBL NOB 25X200MG</t>
  </si>
  <si>
    <t>Alprazolam</t>
  </si>
  <si>
    <t>6618</t>
  </si>
  <si>
    <t>NEUROL 0,5</t>
  </si>
  <si>
    <t>Ambroxol</t>
  </si>
  <si>
    <t>45324</t>
  </si>
  <si>
    <t>MUCOSOLVAN</t>
  </si>
  <si>
    <t>POR TBL NOB 20X30MG</t>
  </si>
  <si>
    <t>1066</t>
  </si>
  <si>
    <t>DRM UNG 10GM</t>
  </si>
  <si>
    <t>83459</t>
  </si>
  <si>
    <t>Lansoprazol</t>
  </si>
  <si>
    <t>17122</t>
  </si>
  <si>
    <t>POR CPS DUR 56X30MG</t>
  </si>
  <si>
    <t>Methylprednisolon-aceponát</t>
  </si>
  <si>
    <t>85350</t>
  </si>
  <si>
    <t>ADVANTAN KRÉM</t>
  </si>
  <si>
    <t>DRM CRM 1X15GM</t>
  </si>
  <si>
    <t>85462</t>
  </si>
  <si>
    <t>ADVANTAN MASTNÝ KRÉM</t>
  </si>
  <si>
    <t>Moklobemid</t>
  </si>
  <si>
    <t>136149</t>
  </si>
  <si>
    <t>AURORIX 300 MG</t>
  </si>
  <si>
    <t>POR TBL FLM 30X300MG</t>
  </si>
  <si>
    <t>76977</t>
  </si>
  <si>
    <t>ELOCOM</t>
  </si>
  <si>
    <t>DRM UNG 1X50GM 0.1%</t>
  </si>
  <si>
    <t>16286</t>
  </si>
  <si>
    <t>166776</t>
  </si>
  <si>
    <t>ITOPRID PMCS 50 MG</t>
  </si>
  <si>
    <t>POR TBL FLM 100X50MG I</t>
  </si>
  <si>
    <t>80726</t>
  </si>
  <si>
    <t>GÁZA HYDROFILNÍ KOMPRESY NESTERILNÍ</t>
  </si>
  <si>
    <t>10X10CM,8 VRSTEV,17 NITÍ,100%BA,100KS</t>
  </si>
  <si>
    <t>82604</t>
  </si>
  <si>
    <t>SÁČEK 1D VÝPUSTNÝ STOMOCUR PROTECT CONVEX ILEO VIK</t>
  </si>
  <si>
    <t>BÉŽOVÝ S OKÉNKEM,FILTR,KONVEXNÍ 20-43MM,10KS</t>
  </si>
  <si>
    <t>Bromazepam</t>
  </si>
  <si>
    <t>LEXAURIN 3</t>
  </si>
  <si>
    <t>POR TBL NOB 30X3MG</t>
  </si>
  <si>
    <t>Budesonid</t>
  </si>
  <si>
    <t>83424</t>
  </si>
  <si>
    <t>ENTOCORT KLYZMA 2 MG</t>
  </si>
  <si>
    <t>RCT TBL SUS 7+7XDÁVX2MG</t>
  </si>
  <si>
    <t>47727</t>
  </si>
  <si>
    <t>97631</t>
  </si>
  <si>
    <t>DICLOREUM 50</t>
  </si>
  <si>
    <t>RCT SUP 10X50MG</t>
  </si>
  <si>
    <t>Diosmin, kombinace</t>
  </si>
  <si>
    <t>132660</t>
  </si>
  <si>
    <t>POR TBL FLM 60X500MG</t>
  </si>
  <si>
    <t>132632</t>
  </si>
  <si>
    <t>185435</t>
  </si>
  <si>
    <t>POR TBL FLM 120X500MG</t>
  </si>
  <si>
    <t>Indometacin</t>
  </si>
  <si>
    <t>93723</t>
  </si>
  <si>
    <t>INDOMETACIN 50 BERLIN-CHEMIE</t>
  </si>
  <si>
    <t>RCT SUP 10X100MG</t>
  </si>
  <si>
    <t>Kolagenáza, kombinace</t>
  </si>
  <si>
    <t>4270</t>
  </si>
  <si>
    <t>IRUXOL MONO</t>
  </si>
  <si>
    <t>Laktulóza</t>
  </si>
  <si>
    <t>Mebeverin</t>
  </si>
  <si>
    <t>215568</t>
  </si>
  <si>
    <t>DUSPATALIN RETARD</t>
  </si>
  <si>
    <t>POR CPS RDR 30X200MG</t>
  </si>
  <si>
    <t>54535</t>
  </si>
  <si>
    <t>POR CPS ETD 100X25000UT II</t>
  </si>
  <si>
    <t>Nystatin</t>
  </si>
  <si>
    <t>1069</t>
  </si>
  <si>
    <t>FUNGICIDIN LÉČIVA</t>
  </si>
  <si>
    <t>Pefloxacin</t>
  </si>
  <si>
    <t>94156</t>
  </si>
  <si>
    <t>ABAKTAL 400 MG TABLETY</t>
  </si>
  <si>
    <t>POR TBL FLM 10X400MG</t>
  </si>
  <si>
    <t>Silikony</t>
  </si>
  <si>
    <t>86785</t>
  </si>
  <si>
    <t>POR CPS MOL 100X40MG</t>
  </si>
  <si>
    <t>84262</t>
  </si>
  <si>
    <t>TRALGIT GTT.</t>
  </si>
  <si>
    <t>POR GTT SOL 1X96ML</t>
  </si>
  <si>
    <t>Tramadol, kombinace</t>
  </si>
  <si>
    <t>17929</t>
  </si>
  <si>
    <t>POR TBL FLM 60</t>
  </si>
  <si>
    <t>Troxerutin</t>
  </si>
  <si>
    <t>107581</t>
  </si>
  <si>
    <t>VENORUTON FORTE</t>
  </si>
  <si>
    <t>POR TBL NOB 60X500MG</t>
  </si>
  <si>
    <t>146899</t>
  </si>
  <si>
    <t>ZOLPIDEM MYLAN 10 MG</t>
  </si>
  <si>
    <t>POR TBL FLM 50X10MG</t>
  </si>
  <si>
    <t>146900</t>
  </si>
  <si>
    <t>Kombinace minerálních solí</t>
  </si>
  <si>
    <t>183550</t>
  </si>
  <si>
    <t>EZICLEN KONCENTRÁT PRO PERORÁLNÍ ROZTOK</t>
  </si>
  <si>
    <t>POR CNC SOL 2X176ML</t>
  </si>
  <si>
    <t>*1004</t>
  </si>
  <si>
    <t>130029</t>
  </si>
  <si>
    <t>KRÉM ZKLIDŇUJÍCÍ SENSI-CARE</t>
  </si>
  <si>
    <t>85G,ZVLHČUJÍCÍ KRÉM V UMĚLOHMOTNÁ TUBĚ,1KS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</si>
  <si>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</si>
  <si>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</si>
  <si>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</si>
  <si>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</si>
  <si>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</si>
  <si>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82612</t>
  </si>
  <si>
    <t>BÉŽOVÝ, 20/70 MM, MALÝ, FILTR,30KS</t>
  </si>
  <si>
    <t>82644</t>
  </si>
  <si>
    <t>BÉŽOVÝ, 45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</si>
  <si>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</si>
  <si>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</si>
  <si>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</si>
  <si>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</si>
  <si>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</si>
  <si>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82976</t>
  </si>
  <si>
    <t>SÁČEK 1D UZAVŘENÝ DANSAC NOVALIFE 1C MIDI</t>
  </si>
  <si>
    <t>BÉŽOVÝ,OTVOR 30MM,FILTR NOVALIFE, 30KS, 901-30</t>
  </si>
  <si>
    <t>85509</t>
  </si>
  <si>
    <t>BÉŽOVÝ, 40 MM, MAXI, FILTR, 30KS, 103640</t>
  </si>
  <si>
    <t>85511</t>
  </si>
  <si>
    <t>BÉŽOVÝ, 60 MM, MAXI, FILTR, 30KS, 103660</t>
  </si>
  <si>
    <t>85517</t>
  </si>
  <si>
    <t>MÍRNĚ KONVEXNÍ S OUŠKY, 40 MM, 5KS, 110110</t>
  </si>
  <si>
    <t>85519</t>
  </si>
  <si>
    <t>MÍRNĚ KONVEXNÍ S OUŠKY, 60 MM, 5KS, 110310</t>
  </si>
  <si>
    <t>85525</t>
  </si>
  <si>
    <t>PŮLKROUŽKY HYDROKOLOIDNÍ VYROVÁVACÍ SHELTER SAFESE</t>
  </si>
  <si>
    <t>40KS</t>
  </si>
  <si>
    <t>85612</t>
  </si>
  <si>
    <t>SÁČEK 1D VÝPUSTNÝ KONVEX PELICAN MAXI 839489</t>
  </si>
  <si>
    <t>PRŮHLEDNÝ,K ÚPRAVĚ VELIKOSTI, BEZSVORKOVÝ UZÁVĚR,10KS</t>
  </si>
  <si>
    <t>85696</t>
  </si>
  <si>
    <t>ODSTRAŇOVAČ NÁPLASTI STOMOCUR EMPLASECTAL SPRAY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</si>
  <si>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</si>
  <si>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</si>
  <si>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</si>
  <si>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</si>
  <si>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</si>
  <si>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</si>
  <si>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86646</t>
  </si>
  <si>
    <t>PODLOŽKA ALMARYS TWIN PLUS STANDARD 036260U</t>
  </si>
  <si>
    <t>60MM,10KS</t>
  </si>
  <si>
    <t>86766</t>
  </si>
  <si>
    <t>PODLOŽKA 2D NATURA FLEXIBILNÍ</t>
  </si>
  <si>
    <t>57MM,5KS</t>
  </si>
  <si>
    <t>130049</t>
  </si>
  <si>
    <t>PASTA VYROVNÁVACÍ STOMOCUR CP 2050</t>
  </si>
  <si>
    <t>56G,1KS</t>
  </si>
  <si>
    <t>82620</t>
  </si>
  <si>
    <t>SÁČEK 1D VÝPUSTNÝ ESTEEM+ INVISICLOSE</t>
  </si>
  <si>
    <t>BÉŽOVÝ, 20/70 MM, STANDARD, FILTR, 10KS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</si>
  <si>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</si>
  <si>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</si>
  <si>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</si>
  <si>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</si>
  <si>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</si>
  <si>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</si>
  <si>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82655</t>
  </si>
  <si>
    <t>BÉŽOVÝ, 70 MM, STANDARD, FILTR, 10KS</t>
  </si>
  <si>
    <t>82650</t>
  </si>
  <si>
    <t>BÉŽOVÝ, 70 MM, STANDARD, FILTR, 30KS</t>
  </si>
  <si>
    <t>169926</t>
  </si>
  <si>
    <t>55/15-40MM,936515,5KS</t>
  </si>
  <si>
    <t>169774</t>
  </si>
  <si>
    <t>FILM OCHRANNÝ BRAVA UBROUSKY</t>
  </si>
  <si>
    <t>170000</t>
  </si>
  <si>
    <t>ODSTRAŇOVAČ ADHEZIV WIPEAWAY PLUS SPRAY</t>
  </si>
  <si>
    <t>SILIKONOVÝ S MÁTOVÝM OLEJEM,50ML,1KS</t>
  </si>
  <si>
    <t>85680</t>
  </si>
  <si>
    <t>ODSTRAŇOVAČ LEPU REMOVER SPRAY 839023</t>
  </si>
  <si>
    <t>82974</t>
  </si>
  <si>
    <t>BÉŽOVÝ,OTVOR 10MM,FILTR NOVALIFE, 30KS, 901-10</t>
  </si>
  <si>
    <t>170064</t>
  </si>
  <si>
    <t xml:space="preserve">SÁČEK 1D VÝP DANSAC NOVALIFE 1 SOFT CONVEX MIDI S </t>
  </si>
  <si>
    <t>BÉŽOVÝ,15-34MM,FILTR NOVALIFE,10KS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</si>
  <si>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</si>
  <si>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</si>
  <si>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</si>
  <si>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</si>
  <si>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</si>
  <si>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</si>
  <si>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169954</t>
  </si>
  <si>
    <t>BÉŽOVÝ,55MM,MAXI,932455,30KS</t>
  </si>
  <si>
    <t>170578</t>
  </si>
  <si>
    <t>PODLOŽKA 2D SENSURA MIO CLICK</t>
  </si>
  <si>
    <t>S OUŠKY,50MM,10-45,105120,5KS</t>
  </si>
  <si>
    <t>2708</t>
  </si>
  <si>
    <t>PASTA VYPLŇOVACÍ STOMAHESIVE</t>
  </si>
  <si>
    <t>30G,1KS</t>
  </si>
  <si>
    <t>82966</t>
  </si>
  <si>
    <t>SÁČEK 1D VÝPUSTNÝ FLAIR ACTIVE MAXI</t>
  </si>
  <si>
    <t>BÉŽOVÝ 13-60MM S INTEGROVANOU SPONOU 30KS XPLD513</t>
  </si>
  <si>
    <t>85697</t>
  </si>
  <si>
    <t>PUDR STOMOCUR HP 30</t>
  </si>
  <si>
    <t>30G</t>
  </si>
  <si>
    <t>86638</t>
  </si>
  <si>
    <t>BÉŽOVÝ FLOW CONTROL,60-80MM,ROLL UP,038860U,039160U,039180U,30KS</t>
  </si>
  <si>
    <t>11279</t>
  </si>
  <si>
    <t>ODSTRAŇOVAČ PODLOŽKY CONVACARE</t>
  </si>
  <si>
    <t>170819</t>
  </si>
  <si>
    <t>PODLOŽKA 2D NATURA PLOCHÁ TVAROVATELNÁ S HARMONIKO</t>
  </si>
  <si>
    <t>70(33-45)MM,5KS</t>
  </si>
  <si>
    <t>170561</t>
  </si>
  <si>
    <t>SÁČEK 2D UZAVŘENÝ SENSURA MIO CLICK</t>
  </si>
  <si>
    <t>NEUTRÁLNÍ ŠEDÝ,50MM,MAXI,KRUHOVÝ FILTR,KONTROLNÍ OKÉNKO,112130,30KS</t>
  </si>
  <si>
    <t>170568</t>
  </si>
  <si>
    <t>SÁČEK 2D VÝPUSTNÝ SENSURA MIO CLICK</t>
  </si>
  <si>
    <t>NEUTRÁLNÍ ŠEDÝ,40MM,MAXI,KRUHOVÝ FILTR,KONTROLNÍ OKÉNKO,112320,30KS</t>
  </si>
  <si>
    <t>170577</t>
  </si>
  <si>
    <t>S OUŠKY,40MM,10-35,105020,5KS</t>
  </si>
  <si>
    <t>82549</t>
  </si>
  <si>
    <t>SÁČEK 1D UZAVŘENÝ FLEXIMA ACTIVE MIDI</t>
  </si>
  <si>
    <t>4610115,BÉŽOVÝ,15-50MM,30KS</t>
  </si>
  <si>
    <t>169938</t>
  </si>
  <si>
    <t>BÉŽOVÝ,55MM,MAXI,931455,30KS</t>
  </si>
  <si>
    <t>170045</t>
  </si>
  <si>
    <t>KRÉM WELLAND BARIÉROVÝ ZKLIDŇUJÍCÍ</t>
  </si>
  <si>
    <t>WBC100 100G,1KS</t>
  </si>
  <si>
    <t>170564</t>
  </si>
  <si>
    <t>NEUTRÁLNÍ ŠEDÝ,60MM,MAXI,KRUHOVÝ FILTR,KONTROLNÍ OKÉNKO,112220,30KS</t>
  </si>
  <si>
    <t>170580</t>
  </si>
  <si>
    <t>S OUŠKY,60MM,10-55,105220,5KS</t>
  </si>
  <si>
    <t>82367</t>
  </si>
  <si>
    <t>SÁČEK 1D VÝPUSTNÝ DANSAC NOVALIFE 1 OPEN MIDI</t>
  </si>
  <si>
    <t>BÉŽOVÝ,OTVOR 30MM,FILTR NOVALIFE,30KS,923-30</t>
  </si>
  <si>
    <t>86765</t>
  </si>
  <si>
    <t>45MM,5KS</t>
  </si>
  <si>
    <t>82963</t>
  </si>
  <si>
    <t>SÁČEK 1D UZAVŘENÝ FLAIR ACTIVE EXTRA SPLACHOVATELN</t>
  </si>
  <si>
    <t>BÉŽOVÝ 19-50MM, 30KS XPFL519</t>
  </si>
  <si>
    <t>19681</t>
  </si>
  <si>
    <t>GÁZA SKLÁDANÁ KOMPRESY NESTERILNÍ STERILUX ES</t>
  </si>
  <si>
    <t>Alopurinol</t>
  </si>
  <si>
    <t>216284</t>
  </si>
  <si>
    <t>MILURIT 100</t>
  </si>
  <si>
    <t>POR TBL NOB 90X100MG</t>
  </si>
  <si>
    <t>132711</t>
  </si>
  <si>
    <t>Atenolol</t>
  </si>
  <si>
    <t>2951</t>
  </si>
  <si>
    <t>ATENOLOL AL 50</t>
  </si>
  <si>
    <t>94163</t>
  </si>
  <si>
    <t>CONCOR 10</t>
  </si>
  <si>
    <t>Desloratadin</t>
  </si>
  <si>
    <t>28834</t>
  </si>
  <si>
    <t>AERIUS 2,5 MG</t>
  </si>
  <si>
    <t>POR TBL DIS 90X2.5MG</t>
  </si>
  <si>
    <t>14075</t>
  </si>
  <si>
    <t>Furosemid</t>
  </si>
  <si>
    <t>FURON 40 MG</t>
  </si>
  <si>
    <t>POR TBL NOB 50X40MG</t>
  </si>
  <si>
    <t>Kolchicin</t>
  </si>
  <si>
    <t>119698</t>
  </si>
  <si>
    <t>COLCHICUM-DISPERT</t>
  </si>
  <si>
    <t>POR TBL OBD 50X500RG</t>
  </si>
  <si>
    <t>Levothyroxin, sodná sůl</t>
  </si>
  <si>
    <t>147452</t>
  </si>
  <si>
    <t>EUTHYROX 88 MIKROGRAMŮ</t>
  </si>
  <si>
    <t>POR TBL NOB 100X88RG I</t>
  </si>
  <si>
    <t>147462</t>
  </si>
  <si>
    <t>EUTHYROX 200 MIKROGRAMŮ</t>
  </si>
  <si>
    <t>POR TBL NOB 100X200RG II</t>
  </si>
  <si>
    <t>Magnesium-laktát</t>
  </si>
  <si>
    <t>POR TBL OBD 50</t>
  </si>
  <si>
    <t>Metronidazol</t>
  </si>
  <si>
    <t>2427</t>
  </si>
  <si>
    <t>ENTIZOL</t>
  </si>
  <si>
    <t>POR TBL NOB 20X250MG</t>
  </si>
  <si>
    <t>215164</t>
  </si>
  <si>
    <t>CYNT 0,3</t>
  </si>
  <si>
    <t>POR TBL FLM 98X0.3MG I</t>
  </si>
  <si>
    <t>Pentoxifylin</t>
  </si>
  <si>
    <t>214619</t>
  </si>
  <si>
    <t>TRENTAL 400</t>
  </si>
  <si>
    <t>POR TBL RET 100X400MG</t>
  </si>
  <si>
    <t>Přípravky pro léčbu bradavic a kuřích ok</t>
  </si>
  <si>
    <t>60890</t>
  </si>
  <si>
    <t>VERRUMAL</t>
  </si>
  <si>
    <t>DRM SOL 13ML</t>
  </si>
  <si>
    <t>Ramipril</t>
  </si>
  <si>
    <t>56982</t>
  </si>
  <si>
    <t>TRITACE 5 MG</t>
  </si>
  <si>
    <t>POR TBL NOB 50X5MG</t>
  </si>
  <si>
    <t>Sildenafil</t>
  </si>
  <si>
    <t>149952</t>
  </si>
  <si>
    <t>SILDENAFIL ACTAVIS 50 MG</t>
  </si>
  <si>
    <t>POR TBL FLM 4X50MG</t>
  </si>
  <si>
    <t>157892</t>
  </si>
  <si>
    <t>SILDENAFIL MYLAN 50 MG</t>
  </si>
  <si>
    <t>80176</t>
  </si>
  <si>
    <t>KOMPRESY MESOFT NESTERILNÍ</t>
  </si>
  <si>
    <t>10X10CM,NETKANÝ TEXTIL,4 VRSTVY,100KS</t>
  </si>
  <si>
    <t>Erdostein</t>
  </si>
  <si>
    <t>47033</t>
  </si>
  <si>
    <t>ERDOMED</t>
  </si>
  <si>
    <t>POR PLV SUS 1X100ML</t>
  </si>
  <si>
    <t>Fytomenadion</t>
  </si>
  <si>
    <t>POR GTT EML 1X5ML</t>
  </si>
  <si>
    <t>Hydrokortison-butyrát</t>
  </si>
  <si>
    <t>9305</t>
  </si>
  <si>
    <t>LOCOID 0,1%</t>
  </si>
  <si>
    <t>Karvedilol</t>
  </si>
  <si>
    <t>102599</t>
  </si>
  <si>
    <t>POR TBL NOB 90X6,25MG</t>
  </si>
  <si>
    <t>13808</t>
  </si>
  <si>
    <t>POR CPS DUR 100X250MG</t>
  </si>
  <si>
    <t>58828</t>
  </si>
  <si>
    <t>POR PLV SOL 50X64GM</t>
  </si>
  <si>
    <t>14814</t>
  </si>
  <si>
    <t>KREON 10 000</t>
  </si>
  <si>
    <t>POR CPS ETD 50X10000UT</t>
  </si>
  <si>
    <t>32062</t>
  </si>
  <si>
    <t>SDR+IVN INJ SOL ISP 2X0.8ML</t>
  </si>
  <si>
    <t>180632</t>
  </si>
  <si>
    <t>POR TBL ENT 90X20MG</t>
  </si>
  <si>
    <t>214525</t>
  </si>
  <si>
    <t>CONTROLOC 40 MG</t>
  </si>
  <si>
    <t>POR TBL ENT 28X40MG I</t>
  </si>
  <si>
    <t>203954</t>
  </si>
  <si>
    <t>POR TBL NOB 28X480MG</t>
  </si>
  <si>
    <t>Sulodexid</t>
  </si>
  <si>
    <t>96118</t>
  </si>
  <si>
    <t>VESSEL DUE F</t>
  </si>
  <si>
    <t>POR CPS MOL 50X250LSU</t>
  </si>
  <si>
    <t>179327</t>
  </si>
  <si>
    <t>DORETA 75 MG/650 MG</t>
  </si>
  <si>
    <t>POR TBL FLM 30X75MG/650MG I</t>
  </si>
  <si>
    <t>149487</t>
  </si>
  <si>
    <t>POR TBL FLM 100X75MG</t>
  </si>
  <si>
    <t>23795</t>
  </si>
  <si>
    <t>GLUCOPHAGE 850 MG</t>
  </si>
  <si>
    <t>POR TBL FLM 100X850MG</t>
  </si>
  <si>
    <t>122690</t>
  </si>
  <si>
    <t>Repaglinid</t>
  </si>
  <si>
    <t>26770</t>
  </si>
  <si>
    <t>NOVONORM 0,5 MG</t>
  </si>
  <si>
    <t>POR TBL NOB 120X0.5MG</t>
  </si>
  <si>
    <t>91788</t>
  </si>
  <si>
    <t>NEUROL 0,25</t>
  </si>
  <si>
    <t>16031</t>
  </si>
  <si>
    <t>VOLTAREN 50</t>
  </si>
  <si>
    <t>POR TBL ENT 20X50MG</t>
  </si>
  <si>
    <t>Drospirenon a ethinylestradiol</t>
  </si>
  <si>
    <t>66196</t>
  </si>
  <si>
    <t>YADINE</t>
  </si>
  <si>
    <t>POR TBL FLM 3X21</t>
  </si>
  <si>
    <t>Léčiva k terapii onemocnění jater</t>
  </si>
  <si>
    <t>125753</t>
  </si>
  <si>
    <t>69192</t>
  </si>
  <si>
    <t>POR TBL NOB 50X150RG</t>
  </si>
  <si>
    <t>Měkký parafin a tukové produkty</t>
  </si>
  <si>
    <t>89997</t>
  </si>
  <si>
    <t>LINOLA FETT ÖLBAD</t>
  </si>
  <si>
    <t>DRM ADT BAL 1X400ML</t>
  </si>
  <si>
    <t>Nifuroxazid</t>
  </si>
  <si>
    <t>214593</t>
  </si>
  <si>
    <t>ERCEFURYL 200 MG CPS.</t>
  </si>
  <si>
    <t>POR CPS DUR 14X200MG</t>
  </si>
  <si>
    <t>12894</t>
  </si>
  <si>
    <t>POR GRA SUS 15X100MG I</t>
  </si>
  <si>
    <t>Prednisolon a antiseptika</t>
  </si>
  <si>
    <t>16467</t>
  </si>
  <si>
    <t>IMACORT</t>
  </si>
  <si>
    <t>DRM CRM 1X20GM</t>
  </si>
  <si>
    <t>91291</t>
  </si>
  <si>
    <t>POR SIR 100ML 240MG/5ML</t>
  </si>
  <si>
    <t>Telmisartan a diuretika</t>
  </si>
  <si>
    <t>29679</t>
  </si>
  <si>
    <t>MICARDISPLUS 80 MG/12,5 MG</t>
  </si>
  <si>
    <t>POR TBL NOB 90X1</t>
  </si>
  <si>
    <t>Terbinafin</t>
  </si>
  <si>
    <t>102521</t>
  </si>
  <si>
    <t>TERBINAFIN ACTAVIS 250 MG</t>
  </si>
  <si>
    <t>POR TBL NOB 50X250MG</t>
  </si>
  <si>
    <t>Tetryzolin, kombinace</t>
  </si>
  <si>
    <t>187418</t>
  </si>
  <si>
    <t>SPERSALLERG</t>
  </si>
  <si>
    <t>OPH GTT SOL 1X10ML</t>
  </si>
  <si>
    <t>82290</t>
  </si>
  <si>
    <t>SÁČEK 1D VÝPUSTNÝ CONFIDENCE CONVEX SUPERSOFT</t>
  </si>
  <si>
    <t>VELKÝ S CHLOPNÍ,13-52 MM,10KS</t>
  </si>
  <si>
    <t>86496</t>
  </si>
  <si>
    <t>PODLOŽKA 2D DANSAC NOVA 2 1170-15</t>
  </si>
  <si>
    <t>PRSTENEC 70MM,15-62MM,OMYVATELNÁ,5KS</t>
  </si>
  <si>
    <t>86672</t>
  </si>
  <si>
    <t>SÁČEK 2D VÝPUSTNÝ DANSAC NOVA 2 FOLD UP 1215-70</t>
  </si>
  <si>
    <t>BÉŽOVÝ,PRSTENEC 70MM,STANDARD,FILTR NOVA,INTEG.UZÁVĚR,10KS</t>
  </si>
  <si>
    <t>82357</t>
  </si>
  <si>
    <t>PÁSEK PŘÍDRŽNÝ TEXTILNÍ</t>
  </si>
  <si>
    <t>100 CM</t>
  </si>
  <si>
    <t>171221</t>
  </si>
  <si>
    <t>SÁČEK 1D UZAVŘENÝ SENSURA MIO S OKÉNKEM</t>
  </si>
  <si>
    <t>NEUTRÁLNÍ ŠEDÝ,40-55,MAXI,KRUHOVÝ FILTR,10685,30KS</t>
  </si>
  <si>
    <t>81960</t>
  </si>
  <si>
    <t>KRYTÍ ALGINÁTOVÉ MELGISORB AG</t>
  </si>
  <si>
    <t>10X10CM,10KS</t>
  </si>
  <si>
    <t>169246</t>
  </si>
  <si>
    <t>PRÁŠEK ABSORBČNÍ NA EXUDÁTY S IONIZOVANÝM STŘÍBREM</t>
  </si>
  <si>
    <t>125 ML, NA BÁZI IONIZOVANÉHO STŘÍBRA, NA EXUDÁTY A DEKUBITY</t>
  </si>
  <si>
    <t>82669</t>
  </si>
  <si>
    <t>KRYTÍ HYDROGELOVÉ DEBRIECASAN</t>
  </si>
  <si>
    <t>LÁHEV S TRYSKOU,KAT.ČÍSLO 0265,500ML</t>
  </si>
  <si>
    <t>Jiná kapiláry stabilizující látky</t>
  </si>
  <si>
    <t>202700</t>
  </si>
  <si>
    <t>POR TBL ENT 60X20MG</t>
  </si>
  <si>
    <t>Mefenoxalon</t>
  </si>
  <si>
    <t>85656</t>
  </si>
  <si>
    <t>DORSIFLEX 200 MG</t>
  </si>
  <si>
    <t>Sumatriptan</t>
  </si>
  <si>
    <t>115449</t>
  </si>
  <si>
    <t>SUMATRIPTAN ACTAVIS 50 MG</t>
  </si>
  <si>
    <t>POR TBL OBD 6X50MG II</t>
  </si>
  <si>
    <t>119115</t>
  </si>
  <si>
    <t>POR TBL OBD 6X50MG I</t>
  </si>
  <si>
    <t>119121</t>
  </si>
  <si>
    <t>POR TBL OBD 6X50MG</t>
  </si>
  <si>
    <t>Thiethylperazin</t>
  </si>
  <si>
    <t>9844</t>
  </si>
  <si>
    <t>POR TBL OBD 50X6.5MG</t>
  </si>
  <si>
    <t>132603</t>
  </si>
  <si>
    <t>80172</t>
  </si>
  <si>
    <t>7,5X7,5CM,8 VRSTEV,25X2KS</t>
  </si>
  <si>
    <t>78146</t>
  </si>
  <si>
    <t>PÁS BŘIŠNÍ KÝLNÍ ROVNÝ SNÍŽEK 100H</t>
  </si>
  <si>
    <t>VEL.OBV.PASU S-65-75CM,M-76-85CM,L-86-95CM,XL-96-105CM,XXL-106-115CM</t>
  </si>
  <si>
    <t>15383</t>
  </si>
  <si>
    <t>HIPRES 5</t>
  </si>
  <si>
    <t>POR TBL NOB 90X5MG</t>
  </si>
  <si>
    <t>Atenolol a thiazidy</t>
  </si>
  <si>
    <t>76715</t>
  </si>
  <si>
    <t>TENORETIC</t>
  </si>
  <si>
    <t>Atorvastatin</t>
  </si>
  <si>
    <t>Etofylin-nikotinát</t>
  </si>
  <si>
    <t>Glimepirid</t>
  </si>
  <si>
    <t>163085</t>
  </si>
  <si>
    <t>AMARYL 3 MG</t>
  </si>
  <si>
    <t>155782</t>
  </si>
  <si>
    <t>GODASAL 100</t>
  </si>
  <si>
    <t>POR TBL NOB 100</t>
  </si>
  <si>
    <t>144458</t>
  </si>
  <si>
    <t>METFORMIN 1000 MG ZENTIVA</t>
  </si>
  <si>
    <t>POR TBL FLM 90X1000 MG</t>
  </si>
  <si>
    <t>12893</t>
  </si>
  <si>
    <t>POR TBL NOB 60X100MG</t>
  </si>
  <si>
    <t>Perindopril</t>
  </si>
  <si>
    <t>Rosuvastatin</t>
  </si>
  <si>
    <t>148070</t>
  </si>
  <si>
    <t>POR TBL FLM 90X10MG</t>
  </si>
  <si>
    <t>Hydrokortison a antibiotika</t>
  </si>
  <si>
    <t>41515</t>
  </si>
  <si>
    <t>PIMAFUCORT</t>
  </si>
  <si>
    <t>DRM CRM 15GM</t>
  </si>
  <si>
    <t>130073</t>
  </si>
  <si>
    <t xml:space="preserve">SÁČEK 1D VÝPUSTNÝ STOMOCUR PROTECT ILEO VIHF 3020 </t>
  </si>
  <si>
    <t>BÉŽOVÝ S OKÉNKEM,FILTR,HYDROKOLOID,20-60MM,20KS</t>
  </si>
  <si>
    <t>2702</t>
  </si>
  <si>
    <t>PÁSEK</t>
  </si>
  <si>
    <t>85495</t>
  </si>
  <si>
    <t>SÁČEK 2D UZAVŘENÝ SENSURA CLICK</t>
  </si>
  <si>
    <t>BÉŽOVÝ, 60 MM, MAXI, FILTR, 30KS, 101660</t>
  </si>
  <si>
    <t>85516</t>
  </si>
  <si>
    <t>PODLOŽKA 2D SENSURA CLICK</t>
  </si>
  <si>
    <t>S OUŠKY, 60 MM, 5KS, 100310</t>
  </si>
  <si>
    <t>86495</t>
  </si>
  <si>
    <t>PODLOŽKA 2D DANSAC NOVA 2 1155-15</t>
  </si>
  <si>
    <t>PRSTENEC 55MM,15-47MM,OMYVATELNÁ,5KS</t>
  </si>
  <si>
    <t>82623</t>
  </si>
  <si>
    <t>PRŮHLEDNÝ, 100 MM, STANDARD, 10KS</t>
  </si>
  <si>
    <t>85515</t>
  </si>
  <si>
    <t>S OUŠKY, 50 MM, 5KS, 100210</t>
  </si>
  <si>
    <t>85494</t>
  </si>
  <si>
    <t>BÉŽOVÝ, 50 MM, MAXI, FILTR, 30KS, 101650</t>
  </si>
  <si>
    <t>170815</t>
  </si>
  <si>
    <t>SÁČEK 1D VÝPUSTNÝ ESTEEM+ TVAROVATELNÝ INVISICLOSE</t>
  </si>
  <si>
    <t>BÉŽOVÝ,30-40 MM,STANDARD,FILTR,10KS</t>
  </si>
  <si>
    <t>82656</t>
  </si>
  <si>
    <t>86773</t>
  </si>
  <si>
    <t>PODLOŽKA 2D NATURA STOMAHESIVE</t>
  </si>
  <si>
    <t>100MM,5KS</t>
  </si>
  <si>
    <t>86992</t>
  </si>
  <si>
    <t>PODLOŽKA 2D FLAIR</t>
  </si>
  <si>
    <t>PRSTENEC 55MM 13-50MM,XA2F513,5KS</t>
  </si>
  <si>
    <t>170814</t>
  </si>
  <si>
    <t>BÉŽOVÝ,20-30 MM,STANDARD,FILTR,10KS</t>
  </si>
  <si>
    <t>169026</t>
  </si>
  <si>
    <t>SÁČEK 1D UZAVŘENÝ CURVEX ACTIVE</t>
  </si>
  <si>
    <t>BÉŽOVÝ 13-32MM 10KS XPCCM513</t>
  </si>
  <si>
    <t>140405</t>
  </si>
  <si>
    <t>PÁS LUMBOSAKRÁLNÍ PA 31</t>
  </si>
  <si>
    <t>S DLAHAMI A GUMOVÝM TAHEM, VEL.: S, M, L, XL, XXL</t>
  </si>
  <si>
    <t>LEXAURIN 1,5</t>
  </si>
  <si>
    <t>POR TBL NOB 30X1.5MG</t>
  </si>
  <si>
    <t>Gestoden a ethinylestradiol</t>
  </si>
  <si>
    <t>97557</t>
  </si>
  <si>
    <t>LINDYNETTE 20</t>
  </si>
  <si>
    <t>POR TBL OBD 3X21</t>
  </si>
  <si>
    <t>Propafenon</t>
  </si>
  <si>
    <t>99309</t>
  </si>
  <si>
    <t>RYTMONORM 150 MG</t>
  </si>
  <si>
    <t>POR TBL FLM 100X150MG</t>
  </si>
  <si>
    <t>Sulpirid</t>
  </si>
  <si>
    <t>11468</t>
  </si>
  <si>
    <t>PROSULPIN 50 MG</t>
  </si>
  <si>
    <t>POR TBL NOB 60X50MG</t>
  </si>
  <si>
    <t>42775</t>
  </si>
  <si>
    <t>POR TBL PRO 10X150MG</t>
  </si>
  <si>
    <t>107869</t>
  </si>
  <si>
    <t>APO-ALLOPURINOL</t>
  </si>
  <si>
    <t>POR TBL NOB 100X100MG</t>
  </si>
  <si>
    <t>125065</t>
  </si>
  <si>
    <t>176913</t>
  </si>
  <si>
    <t>Diazepam</t>
  </si>
  <si>
    <t>DIAZEPAM SLOVAKOFARMA 10 MG</t>
  </si>
  <si>
    <t>POR TBL NOB 20(2X10)X10MG</t>
  </si>
  <si>
    <t>55760</t>
  </si>
  <si>
    <t>PAMYCON NA PŘÍPRAVU KAPEK</t>
  </si>
  <si>
    <t>DRM PLV SOL 10</t>
  </si>
  <si>
    <t>Kyselina listová</t>
  </si>
  <si>
    <t>76064</t>
  </si>
  <si>
    <t>ACIDUM FOLICUM LÉČIVA</t>
  </si>
  <si>
    <t>POR TBL OBD 30X10MG</t>
  </si>
  <si>
    <t>215173</t>
  </si>
  <si>
    <t>Piracetam</t>
  </si>
  <si>
    <t>11243</t>
  </si>
  <si>
    <t>GERATAM 1200 MG</t>
  </si>
  <si>
    <t>POR TBL FLM 100X1200MG</t>
  </si>
  <si>
    <t>Formoterol a budesonid</t>
  </si>
  <si>
    <t>180094</t>
  </si>
  <si>
    <t>SYMBICORT TURBUHALER 200 MIKROGRAMŮ/ 6 MIKROGRAMŮ/ INHALACE</t>
  </si>
  <si>
    <t>INH PLV 10X120DÁV</t>
  </si>
  <si>
    <t>80232</t>
  </si>
  <si>
    <t>KOMPRESY ZETUVIT NESTERILNÍ</t>
  </si>
  <si>
    <t>10X10CM,KOMBINOVANÉ,SAVÉ,30KS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</si>
  <si>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</si>
  <si>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</si>
  <si>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</si>
  <si>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</si>
  <si>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</si>
  <si>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</si>
  <si>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Fentermin</t>
  </si>
  <si>
    <t>97375</t>
  </si>
  <si>
    <t>ADIPEX RETARD</t>
  </si>
  <si>
    <t>POR CPS RML 30X15MG</t>
  </si>
  <si>
    <t>132727</t>
  </si>
  <si>
    <t>TROMBEX 75 MG POTAHOVANÉ TABLETY</t>
  </si>
  <si>
    <t>POR TBL FLM 30X75MG</t>
  </si>
  <si>
    <t>17187</t>
  </si>
  <si>
    <t>NIMESIL</t>
  </si>
  <si>
    <t>POR GRA SUS 30X100MG</t>
  </si>
  <si>
    <t>155873</t>
  </si>
  <si>
    <t>Amidy</t>
  </si>
  <si>
    <t>URT GEL 1X20GM</t>
  </si>
  <si>
    <t>Amoxicilin</t>
  </si>
  <si>
    <t>32559</t>
  </si>
  <si>
    <t>OSPAMOX 1000 MG</t>
  </si>
  <si>
    <t>POR TBL FLM 14X1000MG</t>
  </si>
  <si>
    <t>203854</t>
  </si>
  <si>
    <t>Mesalazin</t>
  </si>
  <si>
    <t>192090</t>
  </si>
  <si>
    <t>PENTASA SLOW RELEASE TABLETS 500 MG</t>
  </si>
  <si>
    <t>POR TBL RET 100X500MG</t>
  </si>
  <si>
    <t>215202</t>
  </si>
  <si>
    <t>POR CPS ETD 20X25000UT</t>
  </si>
  <si>
    <t>203908</t>
  </si>
  <si>
    <t>POR PLV SOL SCC 50(25X2) H</t>
  </si>
  <si>
    <t>POR TBL NOB 20</t>
  </si>
  <si>
    <t>163145</t>
  </si>
  <si>
    <t>HYPNOGEN</t>
  </si>
  <si>
    <t>125062</t>
  </si>
  <si>
    <t>POR TBL NOB 60X5MG</t>
  </si>
  <si>
    <t>DIAZEPAM SLOVAKOFARMA 5 MG</t>
  </si>
  <si>
    <t>POR TBL NOB 20(2X10)X5MG</t>
  </si>
  <si>
    <t>Jinanový list (Ginkgo biloba)</t>
  </si>
  <si>
    <t>13491</t>
  </si>
  <si>
    <t>TEBOKAN 40 MG</t>
  </si>
  <si>
    <t>POR TBL FLM 100X40MG</t>
  </si>
  <si>
    <t>Leflunomid</t>
  </si>
  <si>
    <t>26258</t>
  </si>
  <si>
    <t>ARAVA 20 MG</t>
  </si>
  <si>
    <t>148074</t>
  </si>
  <si>
    <t>POR TBL FLM 90X20MG</t>
  </si>
  <si>
    <t>Telmisartan</t>
  </si>
  <si>
    <t>167670</t>
  </si>
  <si>
    <t>TOLURA 40 MG</t>
  </si>
  <si>
    <t>POR TBL NOB 90X40MG</t>
  </si>
  <si>
    <t>94114</t>
  </si>
  <si>
    <t>WARFARIN ORION 5 MG</t>
  </si>
  <si>
    <t>Cetirizin</t>
  </si>
  <si>
    <t>107849</t>
  </si>
  <si>
    <t>ANALERGIN</t>
  </si>
  <si>
    <t>53951</t>
  </si>
  <si>
    <t>ZOLOFT 100 MG</t>
  </si>
  <si>
    <t>POR TBL FLM 28X100MG</t>
  </si>
  <si>
    <t>Spironolakton</t>
  </si>
  <si>
    <t>46754</t>
  </si>
  <si>
    <t>VEROSPIRON 100 MG</t>
  </si>
  <si>
    <t>POR CPS DUR 30X100MG</t>
  </si>
  <si>
    <t>80175</t>
  </si>
  <si>
    <t>7,5X7,5CM,NETKANÝ TEXTIL,4 VRSTVY,100KS</t>
  </si>
  <si>
    <t>169918</t>
  </si>
  <si>
    <t>KRYTÍ NEADHERENTNÍ MEPITEL FILM</t>
  </si>
  <si>
    <t>10X12CM,SE SILIKONOVOU VRSTVOU SAFETAC,10KS</t>
  </si>
  <si>
    <t>Saccharomyces Boulardii</t>
  </si>
  <si>
    <t>POR CPS DUR 10X250MG</t>
  </si>
  <si>
    <t>Salbutamol</t>
  </si>
  <si>
    <t>Tobramycin</t>
  </si>
  <si>
    <t>13973</t>
  </si>
  <si>
    <t>TOBREX LA</t>
  </si>
  <si>
    <t>OPH GTT SOL 5ML/15MG</t>
  </si>
  <si>
    <t>179334</t>
  </si>
  <si>
    <t>POR TBL FLM 100X75MG/650MG I</t>
  </si>
  <si>
    <t>93224</t>
  </si>
  <si>
    <t>ORTÉZA ZÁPĚSTÍ A PALCE RUKY PAN 5.05</t>
  </si>
  <si>
    <t>PRAVÁ, LEVÁ, VEL. S,M,L,XL</t>
  </si>
  <si>
    <t>214604</t>
  </si>
  <si>
    <t>AMOKSIKLAV 625 MG</t>
  </si>
  <si>
    <t>215978</t>
  </si>
  <si>
    <t>215605</t>
  </si>
  <si>
    <t>Benzathin-fenoxymethylpenicilin</t>
  </si>
  <si>
    <t>49549</t>
  </si>
  <si>
    <t>OSPEN 400</t>
  </si>
  <si>
    <t>POR SIR 1X150ML</t>
  </si>
  <si>
    <t>47728</t>
  </si>
  <si>
    <t>Cinchokain</t>
  </si>
  <si>
    <t>93124</t>
  </si>
  <si>
    <t>FAKTU</t>
  </si>
  <si>
    <t>RCT UNG 20GM</t>
  </si>
  <si>
    <t>Doxycyklin</t>
  </si>
  <si>
    <t>4013</t>
  </si>
  <si>
    <t>DOXYBENE 200 MG TABLETY</t>
  </si>
  <si>
    <t>POR TBL NOB 10X200MG</t>
  </si>
  <si>
    <t>Hydrochlorothiazid a kalium šetřící diuretika</t>
  </si>
  <si>
    <t>47478</t>
  </si>
  <si>
    <t>LORADUR MITE</t>
  </si>
  <si>
    <t>Jiná léčiva k terapii onemocnění žlučových cest</t>
  </si>
  <si>
    <t>22108</t>
  </si>
  <si>
    <t>FEBICHOL</t>
  </si>
  <si>
    <t>POR CPS MOL 50X100MG</t>
  </si>
  <si>
    <t>62316</t>
  </si>
  <si>
    <t>DRM SOL 1X120ML</t>
  </si>
  <si>
    <t>Mebendazol</t>
  </si>
  <si>
    <t>122198</t>
  </si>
  <si>
    <t>VERMOX</t>
  </si>
  <si>
    <t>POR TBL NOB 6X100MG</t>
  </si>
  <si>
    <t>215171</t>
  </si>
  <si>
    <t>80212</t>
  </si>
  <si>
    <t>KOMPRESY VLIWASOFT NESTERILNÍ</t>
  </si>
  <si>
    <t>5X5CM,6 VRSTEV,NETKANÝ TEXTIL,100KS</t>
  </si>
  <si>
    <t>80890</t>
  </si>
  <si>
    <t>GÁZA HYDROFILNÍ STERILNÍ STERIKO</t>
  </si>
  <si>
    <t>7,5X7,5CM,8 VRSTEV,17 NITÍ,25X2KS</t>
  </si>
  <si>
    <t>57860</t>
  </si>
  <si>
    <t>POR GTT SOL 1X10ML</t>
  </si>
  <si>
    <t>32086</t>
  </si>
  <si>
    <t>TRALGIT</t>
  </si>
  <si>
    <t>POR CPS DUR 20X50MG</t>
  </si>
  <si>
    <t>Triamcinolon a antiseptika</t>
  </si>
  <si>
    <t>4178</t>
  </si>
  <si>
    <t>TRIAMCINOLON E LÉČIVA</t>
  </si>
  <si>
    <t>DRM UNG 20GM</t>
  </si>
  <si>
    <t>81681</t>
  </si>
  <si>
    <t>5X5CM,25KS</t>
  </si>
  <si>
    <t>Rabeprazol</t>
  </si>
  <si>
    <t>157145</t>
  </si>
  <si>
    <t>ZULBEX 20 MG</t>
  </si>
  <si>
    <t>Pomůcky respirační a inhalační</t>
  </si>
  <si>
    <t>9990001</t>
  </si>
  <si>
    <t>PŘÍSTROJ CPAP SLEEP CUBE STANDARD</t>
  </si>
  <si>
    <t>KOMPLET, VČ. MASKY SERENITY SIL.</t>
  </si>
  <si>
    <t>100301</t>
  </si>
  <si>
    <t>Meloxikam</t>
  </si>
  <si>
    <t>112561</t>
  </si>
  <si>
    <t>RECOXA 15</t>
  </si>
  <si>
    <t>POR TBL NOB 30X15MG</t>
  </si>
  <si>
    <t>8504</t>
  </si>
  <si>
    <t>KREON 40 000</t>
  </si>
  <si>
    <t>POR CPS ETD 50X40000UT</t>
  </si>
  <si>
    <t>Neostigmin</t>
  </si>
  <si>
    <t>318</t>
  </si>
  <si>
    <t>POR TBL NOB 20X15MG</t>
  </si>
  <si>
    <t>119688</t>
  </si>
  <si>
    <t>POR TBL ENT 100X40MG I</t>
  </si>
  <si>
    <t>128810</t>
  </si>
  <si>
    <t>POR TBL ENT 100X20MG I</t>
  </si>
  <si>
    <t>Esomeprazol</t>
  </si>
  <si>
    <t>147933</t>
  </si>
  <si>
    <t>EMANERA 40 MG</t>
  </si>
  <si>
    <t>POR CPS ETD 90X40MG I</t>
  </si>
  <si>
    <t>Ibuprofen</t>
  </si>
  <si>
    <t>202362</t>
  </si>
  <si>
    <t>IBALGIN 400</t>
  </si>
  <si>
    <t>POR TBL FLM 48X400MG</t>
  </si>
  <si>
    <t>Tolperison</t>
  </si>
  <si>
    <t>57525</t>
  </si>
  <si>
    <t>MYDOCALM 150 MG</t>
  </si>
  <si>
    <t>POR TBL FLM 30X150MG</t>
  </si>
  <si>
    <t>Urea</t>
  </si>
  <si>
    <t>16462</t>
  </si>
  <si>
    <t>EXCIPIAL U LIPOLOTIO</t>
  </si>
  <si>
    <t>DRM EML 1X200ML</t>
  </si>
  <si>
    <t>*2014</t>
  </si>
  <si>
    <t>POR TBL ENT 30X20MG</t>
  </si>
  <si>
    <t>Jiná antiinfektiva</t>
  </si>
  <si>
    <t>OPH UNG 1X5GM/5MG</t>
  </si>
  <si>
    <t>99295</t>
  </si>
  <si>
    <t>POR TBL NOB 2X10X100MG</t>
  </si>
  <si>
    <t>155872</t>
  </si>
  <si>
    <t>POR TBL RET 20X400MG</t>
  </si>
  <si>
    <t>POR TBL FLM 50X320MG/60MG</t>
  </si>
  <si>
    <t>115714</t>
  </si>
  <si>
    <t>59671</t>
  </si>
  <si>
    <t>POR TBL PRO 10X100MG</t>
  </si>
  <si>
    <t>15657</t>
  </si>
  <si>
    <t>Hydrogenované námelové alkaloidy</t>
  </si>
  <si>
    <t>91032</t>
  </si>
  <si>
    <t>SECATOXIN FORTE</t>
  </si>
  <si>
    <t>17924</t>
  </si>
  <si>
    <t>POR TBL FLM 10</t>
  </si>
  <si>
    <t>17925</t>
  </si>
  <si>
    <t>POR TBL FLM 20</t>
  </si>
  <si>
    <t>155780</t>
  </si>
  <si>
    <t>32061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</si>
  <si>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</si>
  <si>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</si>
  <si>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</si>
  <si>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</si>
  <si>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</si>
  <si>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</si>
  <si>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</si>
  <si>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C01BC03 - Propafenon</t>
  </si>
  <si>
    <t>J01FA10 - Azithromycin</t>
  </si>
  <si>
    <t>M01AC06 - Meloxikam</t>
  </si>
  <si>
    <t>A10BB12 - Glimepirid</t>
  </si>
  <si>
    <t>L04AA13 - Leflunomid</t>
  </si>
  <si>
    <t>B01AA03 - Warfarin</t>
  </si>
  <si>
    <t>R06AE09 - Levocetirizin</t>
  </si>
  <si>
    <t>C09CA07 - Telmisartan</t>
  </si>
  <si>
    <t>J01FA10</t>
  </si>
  <si>
    <t>R06AE09</t>
  </si>
  <si>
    <t>M01AC06</t>
  </si>
  <si>
    <t>B01AA03</t>
  </si>
  <si>
    <t>A10BB12</t>
  </si>
  <si>
    <t>C01BC03</t>
  </si>
  <si>
    <t>A02BC05</t>
  </si>
  <si>
    <t>C09CA07</t>
  </si>
  <si>
    <t>L04AA13</t>
  </si>
  <si>
    <t>Přehled plnění PL - Preskripce léčivých přípravků - orientační přehled</t>
  </si>
  <si>
    <t>0466</t>
  </si>
  <si>
    <t>pracoviště DK COS</t>
  </si>
  <si>
    <t>pracoviště DK COS Celkem</t>
  </si>
  <si>
    <t>ZA330</t>
  </si>
  <si>
    <t>Obinadlo fixa crep   8 cm x 4 m 1323100103</t>
  </si>
  <si>
    <t>ZA446</t>
  </si>
  <si>
    <t>Vata buničitá přířezy 20 x 30 cm 1230200129</t>
  </si>
  <si>
    <t>ZA544</t>
  </si>
  <si>
    <t>Krytí inadine nepřilnavé 5,0 x 5,0 cm 1/10 SYS01481EE</t>
  </si>
  <si>
    <t>ZA563</t>
  </si>
  <si>
    <t>Kompresa AB 20 x 20 cm/1 ks sterilní NT savá 1230114041</t>
  </si>
  <si>
    <t>ZA569</t>
  </si>
  <si>
    <t>Podkolenky cambren C  K3 velké 997396/2</t>
  </si>
  <si>
    <t>ZA593</t>
  </si>
  <si>
    <t>Tampon sterilní stáčený 20 x 20 cm / 5 ks 28003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</si>
  <si>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</si>
  <si>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</si>
  <si>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</si>
  <si>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</si>
  <si>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</si>
  <si>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</si>
  <si>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</si>
  <si>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</si>
  <si>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ZD104</t>
  </si>
  <si>
    <t>Náplast omniplast 10,0 cm x 10,0 m 9004472 (900535)</t>
  </si>
  <si>
    <t>ZE090</t>
  </si>
  <si>
    <t>Krytí sterilní VECA-C na perif.kanyly trans.okénko stříbro bal. á 50 ks BED:392020</t>
  </si>
  <si>
    <t>ZI558</t>
  </si>
  <si>
    <t>Náplast curapor   7 x   5 cm 22120 ( náhrada za cosmopor )</t>
  </si>
  <si>
    <t>ZL664</t>
  </si>
  <si>
    <t>Krytí mastný tyl pharmatull 10 x 20 cm bal. á 10 ks P-Tull1020</t>
  </si>
  <si>
    <t>ZL987</t>
  </si>
  <si>
    <t>Soft port 69 cm s koncovkou 15 x 10 cm 66800799</t>
  </si>
  <si>
    <t>ZL985</t>
  </si>
  <si>
    <t>Krytí transparentní filmové 20 x 30 cm bal. á 10 ks 66800394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</si>
  <si>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</si>
  <si>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</si>
  <si>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</si>
  <si>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</si>
  <si>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</si>
  <si>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</si>
  <si>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</si>
  <si>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</si>
  <si>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</si>
  <si>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</si>
  <si>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</si>
  <si>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</si>
  <si>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</si>
  <si>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</si>
  <si>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</si>
  <si>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</si>
  <si>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</si>
  <si>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</si>
  <si>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</si>
  <si>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</si>
  <si>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</si>
  <si>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</si>
  <si>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</si>
  <si>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</si>
  <si>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ZB598</t>
  </si>
  <si>
    <t>Spojka symetrická přímá 7 x 7 mm 60.23.00 (120 430)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</si>
  <si>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</si>
  <si>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</si>
  <si>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</si>
  <si>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</si>
  <si>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</si>
  <si>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</si>
  <si>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</si>
  <si>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</si>
  <si>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</si>
  <si>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</si>
  <si>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</si>
  <si>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</si>
  <si>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</si>
  <si>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</si>
  <si>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</si>
  <si>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</si>
  <si>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</si>
  <si>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</si>
  <si>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</si>
  <si>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</si>
  <si>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</si>
  <si>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</si>
  <si>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</si>
  <si>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1009/TE/SG/ES</t>
  </si>
  <si>
    <t>ZC981</t>
  </si>
  <si>
    <t>Kanyla TS 8,0 bez manžety 100/811/080</t>
  </si>
  <si>
    <t>ZD616</t>
  </si>
  <si>
    <t>Set sterilní pro močovou katetrizaci+ aqua permanent 4 Mediset bal. á 54 ks 753882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</si>
  <si>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</si>
  <si>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</si>
  <si>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</si>
  <si>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</si>
  <si>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</si>
  <si>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</si>
  <si>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ZH168</t>
  </si>
  <si>
    <t>Stříkačka injekční 3-dílná 1 ml L tuberculin s jehlou KD-JECT III 831786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</si>
  <si>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</si>
  <si>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</si>
  <si>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</si>
  <si>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</si>
  <si>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</si>
  <si>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</si>
  <si>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</si>
  <si>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</si>
  <si>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</si>
  <si>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</si>
  <si>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</si>
  <si>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</si>
  <si>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</si>
  <si>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</si>
  <si>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</si>
  <si>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</si>
  <si>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ZB407</t>
  </si>
  <si>
    <t>Sonda gastrojejunální VANKEMMEL bal. á 5 ks LA6218</t>
  </si>
  <si>
    <t>ZB671</t>
  </si>
  <si>
    <t>Láhev zvlhčovače 0,25 l autoklávovatelný P00442</t>
  </si>
  <si>
    <t>ZL688</t>
  </si>
  <si>
    <t>Proužky Accu-Check Inform IIStrip 50 EU1 á 50 ks 05942861</t>
  </si>
  <si>
    <t>ZL689</t>
  </si>
  <si>
    <t>Roztok Accu-Check Performa Int´l Controls 1+2 level 04861736</t>
  </si>
  <si>
    <t>ZH543</t>
  </si>
  <si>
    <t>Víčko zvlhčovače 0,25 l autoklávovatelný P00441</t>
  </si>
  <si>
    <t>ZA703</t>
  </si>
  <si>
    <t>Filtr sací AS1-úprava bal. á 50 ks P03079</t>
  </si>
  <si>
    <t>ZN296</t>
  </si>
  <si>
    <t>Hadička spojovací Gamaplus 1,8 x 450 UNIV NO DOP 606306-ND</t>
  </si>
  <si>
    <t>ZN367</t>
  </si>
  <si>
    <t>Konektor bezjehlový gama modrý NO PVC V696420</t>
  </si>
  <si>
    <t>ZD848</t>
  </si>
  <si>
    <t>Katetr CVC 2 lumen 7 Fr x 30 cm certofix duo ECO 730 á 10 ks 4162307E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</si>
  <si>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</si>
  <si>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</si>
  <si>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</si>
  <si>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</si>
  <si>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</si>
  <si>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</si>
  <si>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</si>
  <si>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</si>
  <si>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</si>
  <si>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</si>
  <si>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</si>
  <si>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</si>
  <si>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</si>
  <si>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</si>
  <si>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</si>
  <si>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</si>
  <si>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</si>
  <si>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</si>
  <si>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</si>
  <si>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</si>
  <si>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</si>
  <si>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</si>
  <si>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</si>
  <si>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</si>
  <si>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</si>
  <si>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</si>
  <si>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ZL423</t>
  </si>
  <si>
    <t>Hadice odsávací sterilní SERRES s koncovkami CH 26, bal. 20 ks délka 3 m FFM CT4032, CT-4034</t>
  </si>
  <si>
    <t>ZA329</t>
  </si>
  <si>
    <t>Obinadlo fixa crep   6 cm x 4 m 1323100102</t>
  </si>
  <si>
    <t>ZA331</t>
  </si>
  <si>
    <t>Obinadlo fixa crep 10 cm x 4 m 1323100104</t>
  </si>
  <si>
    <t>ZA443</t>
  </si>
  <si>
    <t>Šátek trojcípý pletený 125 x 85 x 85 cm 20001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</si>
  <si>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</si>
  <si>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</si>
  <si>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</si>
  <si>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</si>
  <si>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</si>
  <si>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SYSMAP105_1/5</t>
  </si>
  <si>
    <t>ZA521</t>
  </si>
  <si>
    <t>Kompresa vliwazel 20 x 20 nesterilní 30434</t>
  </si>
  <si>
    <t>ZA530</t>
  </si>
  <si>
    <t>Vložky hygienické samu 7162212</t>
  </si>
  <si>
    <t>ZA562</t>
  </si>
  <si>
    <t>Náplast cosmopor i. v. 6 x 8 cm bal. á 50 ks 9008054</t>
  </si>
  <si>
    <t>ZA643</t>
  </si>
  <si>
    <t>Kompresa vliwasoft 10 x 20 nesterilní á 100 ks 12070</t>
  </si>
  <si>
    <t>ZC352</t>
  </si>
  <si>
    <t>Obinadlo elastické universalní 12 cm x 10 m bal. á 12 ks 1320200207</t>
  </si>
  <si>
    <t>ZE483</t>
  </si>
  <si>
    <t>Náplast easi-v transparentní fixace perif. a centr. ven. k  49-664-M</t>
  </si>
  <si>
    <t>ZH012</t>
  </si>
  <si>
    <t>Náplast micropore 2,50 cm x 5,00 m 840W</t>
  </si>
  <si>
    <t>ZL410</t>
  </si>
  <si>
    <t>Krytí gelové Hemagel 100 g A2681147</t>
  </si>
  <si>
    <t>ZL662</t>
  </si>
  <si>
    <t>Krytí mastný tyl pharmatull   5 x   5 cm bal. á 10 ks P-Tull5050</t>
  </si>
  <si>
    <t>ZL974</t>
  </si>
  <si>
    <t>Pěna renasys-F velký set (L) 66800796</t>
  </si>
  <si>
    <t>ZF454</t>
  </si>
  <si>
    <t>Obinadlo elastické lenkideal krátkotažné 12 cm x 5 m bal. á 10 ks 19584</t>
  </si>
  <si>
    <t>ZF437</t>
  </si>
  <si>
    <t>Krytí askina barrier film 28 ml bal. á 30 ks 4002801 (náhrada za biotrol protect F 05001A)</t>
  </si>
  <si>
    <t>ZA737</t>
  </si>
  <si>
    <t>Filtr mini spike modrý 4550234</t>
  </si>
  <si>
    <t>ZA746</t>
  </si>
  <si>
    <t>Stříkačka injekční 3-dílná 1 ml L tuberculin Omnifix Solo 9161406V</t>
  </si>
  <si>
    <t>ZA897</t>
  </si>
  <si>
    <t>Nůž na stehy sterilní  krátký bal. á 100 ks 11.000.00.010</t>
  </si>
  <si>
    <t>ZC074</t>
  </si>
  <si>
    <t>Nebulizátor Typ 753 pro dospělé 01.000.08.753</t>
  </si>
  <si>
    <t>ZC900</t>
  </si>
  <si>
    <t>Systém odsávací hi-vac 200 ml-komplet bal. á 60 ks 05.000.22.801</t>
  </si>
  <si>
    <t>ZD808</t>
  </si>
  <si>
    <t>Kanyla vasofix 22G modrá safety 4269098S-01</t>
  </si>
  <si>
    <t>ZD903</t>
  </si>
  <si>
    <t>Kontejner+ lopatka 30 ml nesterilní FLME25133</t>
  </si>
  <si>
    <t>ZJ695</t>
  </si>
  <si>
    <t>Sonda žaludeční CH14 1200 mm s RTG linkou bal. á 50 ks 412014</t>
  </si>
  <si>
    <t>ZC132</t>
  </si>
  <si>
    <t>Láhev 2,00 l vsazovací uzávěr s víkem 100 000-030-130(111-888-201)</t>
  </si>
  <si>
    <t>ZN297</t>
  </si>
  <si>
    <t>Hadička spojovací Gamaplus 1,8 x 450 LL NO DOP (606301) 686401</t>
  </si>
  <si>
    <t>ZN126</t>
  </si>
  <si>
    <t>Rukavice operační gammex ansell PF bez pudru 7,0 330048070</t>
  </si>
  <si>
    <t>ZA539</t>
  </si>
  <si>
    <t>Kompresa NT 10 x 10 cm nesterilní 06103</t>
  </si>
  <si>
    <t>ZA547</t>
  </si>
  <si>
    <t>Krytí inadine nepřilnavé 9,5 x 9,5 cm 1/10 SYS01512EE</t>
  </si>
  <si>
    <t>ZC550</t>
  </si>
  <si>
    <t>Krytí mepilex silikonový Ag 10 x 10 cm bal. á 5 ks 287110-00</t>
  </si>
  <si>
    <t>ZE748</t>
  </si>
  <si>
    <t>Krytí melgisorb Ag alginátové absorpční 10 x 10 cm bal. á 10 ks 256100-00</t>
  </si>
  <si>
    <t>ZF352</t>
  </si>
  <si>
    <t>Náplast transpore bílá 2,50 cm x 9,14 m bal. á 12 ks 1534-1</t>
  </si>
  <si>
    <t>ZI600</t>
  </si>
  <si>
    <t>Náplast curapor 10 x 15 cm 22122 ( náhrada za cosmopor )</t>
  </si>
  <si>
    <t>ZN091</t>
  </si>
  <si>
    <t>Obvaz elastický síťový CareFix Tube k zajištění a ochraně fixace IV kanyl vel. M bal. á 15 ks 0151 M</t>
  </si>
  <si>
    <t>ZM582</t>
  </si>
  <si>
    <t>Obinadlo elastické lenkideal krátkotažné 15 cm x 5 m bal. á 10 ks 19584</t>
  </si>
  <si>
    <t>ZB774</t>
  </si>
  <si>
    <t>Zkumavka červená 5 ml gel 456071</t>
  </si>
  <si>
    <t>ZG515</t>
  </si>
  <si>
    <t>Zkumavka močová vacuette 10,5 ml bal. á 50 ks 455007</t>
  </si>
  <si>
    <t>ZA453</t>
  </si>
  <si>
    <t>Kompresa vliwazel 10 x 20 nesterilní 30431</t>
  </si>
  <si>
    <t>ZA557</t>
  </si>
  <si>
    <t>Kompresa gáza 10 x 20 cm/5 ks sterilní 26013</t>
  </si>
  <si>
    <t>ZB404</t>
  </si>
  <si>
    <t>Náplast cosmos 8 cm x 1 m 5403353</t>
  </si>
  <si>
    <t>ZD668</t>
  </si>
  <si>
    <t>Kompresa gáza 10 x 10 cm/5 ks sterilní 1325019275</t>
  </si>
  <si>
    <t>ZD740</t>
  </si>
  <si>
    <t>Kompresa gáza sterilkompres 7,5 x 7,5 cm/5 ks sterilní 1325019265(1230119225)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</si>
  <si>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</si>
  <si>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</si>
  <si>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</si>
  <si>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</si>
  <si>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</si>
  <si>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</si>
  <si>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</si>
  <si>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</si>
  <si>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ZN478</t>
  </si>
  <si>
    <t>Obinadlo elastické universal 10 cm x 5 m 1323100313</t>
  </si>
  <si>
    <t>ZB761</t>
  </si>
  <si>
    <t>Zkumavka červená 4 ml 454092</t>
  </si>
  <si>
    <t>ZB762</t>
  </si>
  <si>
    <t>Zkumavka červená 6 ml 456092</t>
  </si>
  <si>
    <t>ZI182</t>
  </si>
  <si>
    <t>Zkumavka + aplikátor s chem.stabilizátorem UriSwab žlutá 802CE.A</t>
  </si>
  <si>
    <t>ZL105</t>
  </si>
  <si>
    <t>Nástavec pro odběr moče ke zkumavce vacuete 450251</t>
  </si>
  <si>
    <t>ZC992</t>
  </si>
  <si>
    <t>Šití dafilon modrý 4/0 (1.5) bal. á 36 ks C0932132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</si>
  <si>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</si>
  <si>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</si>
  <si>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</si>
  <si>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</si>
  <si>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ZM291</t>
  </si>
  <si>
    <t>Rukavice nitril sempercare bez p. S bal. á 200 ks 30802</t>
  </si>
  <si>
    <t>ZA324</t>
  </si>
  <si>
    <t>Náplast tegaderm 10,0 cm x 12,0 cm bal. á 50 ks 1626W</t>
  </si>
  <si>
    <t>ZA454</t>
  </si>
  <si>
    <t>Kompresa AB 10 x 10 cm/1 ks sterilní NT savá 1230114011</t>
  </si>
  <si>
    <t>ZA459</t>
  </si>
  <si>
    <t>Kompresa AB 10 x 20 cm/1 ks sterilní NT savá 1230114021</t>
  </si>
  <si>
    <t>ZA502</t>
  </si>
  <si>
    <t>Tampon nesterilní stáčený 30 x 60 cm 1320300406</t>
  </si>
  <si>
    <t>ZA537</t>
  </si>
  <si>
    <t>Krytí mepilex heel 13 x 20 cm bal. á 5 ks 288100-01</t>
  </si>
  <si>
    <t>ZA561</t>
  </si>
  <si>
    <t>Kompresa AB 20 x 40 cm/1 ks sterilní NT savá 1230114051</t>
  </si>
  <si>
    <t>ZC846</t>
  </si>
  <si>
    <t>Kompresa AB 15 x 25 cm/1 ks sterilní NT savá 1230114031</t>
  </si>
  <si>
    <t>ZC854</t>
  </si>
  <si>
    <t>Kompresa NT 7,5 x 7,5 cm/2 ks sterilní 26510</t>
  </si>
  <si>
    <t>ZA065</t>
  </si>
  <si>
    <t>Verba č. 5 - břišní pás 105 - 115 cm 932535</t>
  </si>
  <si>
    <t>ZF450</t>
  </si>
  <si>
    <t>Obinadlo elastické lenkideal krátkotažné 10 cm x 5 m bal. á 10 ks 19583</t>
  </si>
  <si>
    <t>ZA066</t>
  </si>
  <si>
    <t>Verba č. 4 - břišní pás 95 - 105 cm 932534</t>
  </si>
  <si>
    <t>ZA067</t>
  </si>
  <si>
    <t>Verba č. 3 - břišní pás 85 - 95 cm 932533</t>
  </si>
  <si>
    <t>ZN245</t>
  </si>
  <si>
    <t>Obvaz elastický síťový CareFix Tube StomaSafe Classic S bal. á 3 ks 5000 S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</si>
  <si>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</si>
  <si>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</si>
  <si>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</si>
  <si>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</si>
  <si>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ZN475</t>
  </si>
  <si>
    <t>Obinadlo elastické universal   8 cm x 5 m 1323100312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</si>
  <si>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</si>
  <si>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</si>
  <si>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</si>
  <si>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</si>
  <si>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</si>
  <si>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</si>
  <si>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ZA831</t>
  </si>
  <si>
    <t>Rourka rektální CH20 délka 40 cm 19-20.100</t>
  </si>
  <si>
    <t>ZB066</t>
  </si>
  <si>
    <t>Stříkačka janett 3-dílná 100 ml sterilní vyplachovací adaptér PLS1710</t>
  </si>
  <si>
    <t>ZB424</t>
  </si>
  <si>
    <t>Elektroda EKG H34SG 31.1946.21</t>
  </si>
  <si>
    <t>ZB488</t>
  </si>
  <si>
    <t>Sprej cavilon 28 ml bal. á 12 ks 3346E</t>
  </si>
  <si>
    <t>ZB755</t>
  </si>
  <si>
    <t>Zkumavka 1,0 ml K3 edta fialová 454034</t>
  </si>
  <si>
    <t>ZB770</t>
  </si>
  <si>
    <t>Držák jehly excentrický Holdex 450263</t>
  </si>
  <si>
    <t>ZC906</t>
  </si>
  <si>
    <t>Škrtidlo se sponou pro dospělé 25 x 500 mm KVS25500</t>
  </si>
  <si>
    <t>ZD945</t>
  </si>
  <si>
    <t>Filtr bakteriální a virový 1344000S</t>
  </si>
  <si>
    <t>ZE468</t>
  </si>
  <si>
    <t>Zkumavka modrá 1 ml 454320</t>
  </si>
  <si>
    <t>ZJ312</t>
  </si>
  <si>
    <t>Sonda žaludeční CH16 1200 mm s RTG linkou bal. á 50 ks 412016</t>
  </si>
  <si>
    <t>ZJ696</t>
  </si>
  <si>
    <t>Sonda žaludeční CH18 1200 mm s RTG linkou bal. á 30 ks 412018</t>
  </si>
  <si>
    <t>ZJ672</t>
  </si>
  <si>
    <t>Pohár na moč 250 ml UH GAMA204809</t>
  </si>
  <si>
    <t>ZB334</t>
  </si>
  <si>
    <t>Konektor bezjehlový bionecteur á 50 ks 896.03</t>
  </si>
  <si>
    <t>ZN298</t>
  </si>
  <si>
    <t>Hadička spojovací Gamaplus 1,8 x 1800 LL NO DOP (606304) 686403</t>
  </si>
  <si>
    <t>ZN618</t>
  </si>
  <si>
    <t>Brýle kyslíkové pro dospělé bal. á 100 ks A0100</t>
  </si>
  <si>
    <t>ZC054</t>
  </si>
  <si>
    <t>Válec odměrný vysoký sklo 100 ml 713880</t>
  </si>
  <si>
    <t>ZC081</t>
  </si>
  <si>
    <t>Močoměr bez teploměru 710363</t>
  </si>
  <si>
    <t>ZA360</t>
  </si>
  <si>
    <t>Jehla sterican 0,5 x 25 mm oranžová 9186158</t>
  </si>
  <si>
    <t>ZB769</t>
  </si>
  <si>
    <t>Jehla vakuová 206/38 mm žlutá 450077</t>
  </si>
  <si>
    <t>DG395</t>
  </si>
  <si>
    <t>Diagnostická souprava AB0 set monoklonální na 30</t>
  </si>
  <si>
    <t>ZN619</t>
  </si>
  <si>
    <t>Maska kyslíková dospělá bal. á 100 ks A0200</t>
  </si>
  <si>
    <t>ZN620</t>
  </si>
  <si>
    <t>Maska kyslíková dospělá s nebulizací bal. á 100 ks A0400</t>
  </si>
  <si>
    <t>ZN624</t>
  </si>
  <si>
    <t>Kohout trojcestný modrý bal. á 50 ks E0502(773475M)</t>
  </si>
  <si>
    <t>ZE132</t>
  </si>
  <si>
    <t>Kleště jednorázové úchopové atraumatické D5/310 bal. á 10 ks PO893SU</t>
  </si>
  <si>
    <t>KC512</t>
  </si>
  <si>
    <t>zásobník ta premium 55-4,8 015458L</t>
  </si>
  <si>
    <t>ZE902</t>
  </si>
  <si>
    <t>Kanyla tracheální hrudní 16 mm 05-520016</t>
  </si>
  <si>
    <t>ZM358</t>
  </si>
  <si>
    <t>Návlek na kameru sterilní 3D Einstein bal. á 16 ks EV2-000056</t>
  </si>
  <si>
    <t>ZI490</t>
  </si>
  <si>
    <t>Dlaha hrudní jansen 280 mm 397129990545</t>
  </si>
  <si>
    <t>KC524</t>
  </si>
  <si>
    <t>Nástroj na endoskopické šití a uzlení Endo stitch 10 mm 173016</t>
  </si>
  <si>
    <t>KC539</t>
  </si>
  <si>
    <t>surgipro mesh   3 x 5 SPM35W</t>
  </si>
  <si>
    <t>KI073</t>
  </si>
  <si>
    <t>stapler - endo GIA universal 12mm EGIAUSTND</t>
  </si>
  <si>
    <t>KC536</t>
  </si>
  <si>
    <t>endo retract II 10 176647</t>
  </si>
  <si>
    <t>KF912</t>
  </si>
  <si>
    <t>stapler GIA100 - 4,8 SGL GIA10048S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</si>
  <si>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</si>
  <si>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</si>
  <si>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</si>
  <si>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</si>
  <si>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</si>
  <si>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</si>
  <si>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</si>
  <si>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</si>
  <si>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</si>
  <si>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</si>
  <si>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</si>
  <si>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</si>
  <si>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</si>
  <si>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</si>
  <si>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KI239</t>
  </si>
  <si>
    <t>nástroj Ligasure Precise Plus LF1212 17cm</t>
  </si>
  <si>
    <t>KI443</t>
  </si>
  <si>
    <t>nástroj ligasure TM IMPACT, 14mm, d. 18cm LF4318</t>
  </si>
  <si>
    <t>KI641</t>
  </si>
  <si>
    <t>zásobník do stapleru lineárního GIA10048L na silnou tkáňm - nábojnice do stapleru GIA10048S, zelená</t>
  </si>
  <si>
    <t>KH232</t>
  </si>
  <si>
    <t>nábojnice do EGIA60AMT</t>
  </si>
  <si>
    <t>ZF132</t>
  </si>
  <si>
    <t>Disektor jednorázový maryland D5/310 mm bal. á 10 ks PO891SU</t>
  </si>
  <si>
    <t>KC526</t>
  </si>
  <si>
    <t>endo stitch 0 173026</t>
  </si>
  <si>
    <t>KC531</t>
  </si>
  <si>
    <t>endoclip M/L 10 176615</t>
  </si>
  <si>
    <t>KD951</t>
  </si>
  <si>
    <t>stapler kruhový EEA 25 mm SGL EEA25</t>
  </si>
  <si>
    <t>KH617</t>
  </si>
  <si>
    <t>nábojnice EGIA 45 Artic med thick sulu EGIA45AMT</t>
  </si>
  <si>
    <t>KI881</t>
  </si>
  <si>
    <t>sáček laparoskopický endo cath II objem 1 500 ml vel. 29,5 cm 173049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</si>
  <si>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</si>
  <si>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</si>
  <si>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</si>
  <si>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</si>
  <si>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ZH809</t>
  </si>
  <si>
    <t>Nádoba na histologický mat. s pufrovaným formalínem HISTOFOR 40 ml bal. á 100 ks BFS-40</t>
  </si>
  <si>
    <t>ZC678</t>
  </si>
  <si>
    <t>Anoskop jednorázový šikmé zakončení pr. tubusu 23 mm délka 88 mm A.4023.1</t>
  </si>
  <si>
    <t>ZD669</t>
  </si>
  <si>
    <t>Rukavice endoskopické dlouhé nitratex ep M 700123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</si>
  <si>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</si>
  <si>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</si>
  <si>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</si>
  <si>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</si>
  <si>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</si>
  <si>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</si>
  <si>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</si>
  <si>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</si>
  <si>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</si>
  <si>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</si>
  <si>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</si>
  <si>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</si>
  <si>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</si>
  <si>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</si>
  <si>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</si>
  <si>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</si>
  <si>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</si>
  <si>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</si>
  <si>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</si>
  <si>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</si>
  <si>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</si>
  <si>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</si>
  <si>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</si>
  <si>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</si>
  <si>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Spotřeba zdravotnického materiálu - orientační přehled</t>
  </si>
  <si>
    <t>ON Data</t>
  </si>
  <si>
    <t>501 - Pracoviště chirurgie</t>
  </si>
  <si>
    <t>502 - Pracoviště dětské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</si>
  <si>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</si>
  <si>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</si>
  <si>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</si>
  <si>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Bohanes Tomáš</t>
  </si>
  <si>
    <t>Havlík Roman</t>
  </si>
  <si>
    <t>Heinz Petr</t>
  </si>
  <si>
    <t>Heller Lubomir</t>
  </si>
  <si>
    <t>Horváthová Kateřina</t>
  </si>
  <si>
    <t>Neoral Čestmír</t>
  </si>
  <si>
    <t>Procházková Katarína</t>
  </si>
  <si>
    <t>Raclavský Vladislav</t>
  </si>
  <si>
    <t>Rýznar Jan</t>
  </si>
  <si>
    <t>Stašek Martin</t>
  </si>
  <si>
    <t>Študent Vladimír</t>
  </si>
  <si>
    <t>Vlachová Zuzana</t>
  </si>
  <si>
    <t>Vrzalová Drahomíra</t>
  </si>
  <si>
    <t>Zdravotní výkony vykázané na pracovišti v rámci ambulantní péče dle lékařů *</t>
  </si>
  <si>
    <t>501</t>
  </si>
  <si>
    <t>1</t>
  </si>
  <si>
    <t>0000502</t>
  </si>
  <si>
    <t>MESOCAIN 1%</t>
  </si>
  <si>
    <t>0007981</t>
  </si>
  <si>
    <t>NOVALGIN INJEKCE</t>
  </si>
  <si>
    <t>0090719</t>
  </si>
  <si>
    <t>TRAMAL INJEKČNÍ ROZTOK 100 MG/2 ML</t>
  </si>
  <si>
    <t>0098169</t>
  </si>
  <si>
    <t>0146681</t>
  </si>
  <si>
    <t>3</t>
  </si>
  <si>
    <t>0099942</t>
  </si>
  <si>
    <t>ANOSKOP JEDNORÁZOVÝ OPERAČNÍ              A.4023.1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</si>
  <si>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</si>
  <si>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</si>
  <si>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</si>
  <si>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</si>
  <si>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</si>
  <si>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</si>
  <si>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</si>
  <si>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</si>
  <si>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</si>
  <si>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</si>
  <si>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</si>
  <si>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</si>
  <si>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</si>
  <si>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</si>
  <si>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</si>
  <si>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</si>
  <si>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</si>
  <si>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</si>
  <si>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</si>
  <si>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</si>
  <si>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</si>
  <si>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</si>
  <si>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</si>
  <si>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</si>
  <si>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</si>
  <si>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</si>
  <si>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</si>
  <si>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</si>
  <si>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</si>
  <si>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</si>
  <si>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</si>
  <si>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</si>
  <si>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</si>
  <si>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</si>
  <si>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</si>
  <si>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</si>
  <si>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</si>
  <si>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</si>
  <si>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</si>
  <si>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</si>
  <si>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</si>
  <si>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</si>
  <si>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</si>
  <si>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</si>
  <si>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</si>
  <si>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</si>
  <si>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</si>
  <si>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</si>
  <si>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</si>
  <si>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</si>
  <si>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</si>
  <si>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</si>
  <si>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</si>
  <si>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</si>
  <si>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</si>
  <si>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</si>
  <si>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</si>
  <si>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</si>
  <si>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</si>
  <si>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</si>
  <si>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</si>
  <si>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</si>
  <si>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</si>
  <si>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</si>
  <si>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</si>
  <si>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15403</t>
  </si>
  <si>
    <t>KOLOSKOPIE NEÚPLNÁ  (NEBO SIGMOIDEOSKOPIE)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</si>
  <si>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</si>
  <si>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</si>
  <si>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</si>
  <si>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</si>
  <si>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</si>
  <si>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</si>
  <si>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</si>
  <si>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</si>
  <si>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</si>
  <si>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</si>
  <si>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</si>
  <si>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</si>
  <si>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</si>
  <si>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</si>
  <si>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</si>
  <si>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</si>
  <si>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</si>
  <si>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</si>
  <si>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</si>
  <si>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</si>
  <si>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</si>
  <si>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</si>
  <si>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</si>
  <si>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</si>
  <si>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</si>
  <si>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</si>
  <si>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</si>
  <si>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</si>
  <si>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15408</t>
  </si>
  <si>
    <t>ANOSKOPIE</t>
  </si>
  <si>
    <t>0030187</t>
  </si>
  <si>
    <t>MIDAZOLAM TORREX 5 MG/ML</t>
  </si>
  <si>
    <t>0146684</t>
  </si>
  <si>
    <t>10% GLUCOSE IN WATER FOR INJECTION FRESENIUS</t>
  </si>
  <si>
    <t>0051607</t>
  </si>
  <si>
    <t>SADA GASTROSTOMICKÁ - PEG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</si>
  <si>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</si>
  <si>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</si>
  <si>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</si>
  <si>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</si>
  <si>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</si>
  <si>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</si>
  <si>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</si>
  <si>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</si>
  <si>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</si>
  <si>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</si>
  <si>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</si>
  <si>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</si>
  <si>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</si>
  <si>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</si>
  <si>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</si>
  <si>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</si>
  <si>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</si>
  <si>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</si>
  <si>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</si>
  <si>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</si>
  <si>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</si>
  <si>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</si>
  <si>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</si>
  <si>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</si>
  <si>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</si>
  <si>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</si>
  <si>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</si>
  <si>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</si>
  <si>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</si>
  <si>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</si>
  <si>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</si>
  <si>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</si>
  <si>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</si>
  <si>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</si>
  <si>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</si>
  <si>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</si>
  <si>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15110</t>
  </si>
  <si>
    <t>ŽALUDEČNÍ LAVÁŽ DIAGNOSTICKÁ</t>
  </si>
  <si>
    <t>5F1</t>
  </si>
  <si>
    <t>0003952</t>
  </si>
  <si>
    <t>AMIKIN 500 MG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</si>
  <si>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</si>
  <si>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</si>
  <si>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</si>
  <si>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</si>
  <si>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</si>
  <si>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</si>
  <si>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</si>
  <si>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</si>
  <si>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</si>
  <si>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</si>
  <si>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</si>
  <si>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</si>
  <si>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0042267</t>
  </si>
  <si>
    <t>ADRIBLASTINA CS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</si>
  <si>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</si>
  <si>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</si>
  <si>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</si>
  <si>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</si>
  <si>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</si>
  <si>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</si>
  <si>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0062464</t>
  </si>
  <si>
    <t>HAEMOCOMPLETTAN P</t>
  </si>
  <si>
    <t>0064831</t>
  </si>
  <si>
    <t>AXETINE 1,5 G</t>
  </si>
  <si>
    <t>0065989</t>
  </si>
  <si>
    <t>MYCOMAX INF</t>
  </si>
  <si>
    <t>0066137</t>
  </si>
  <si>
    <t>0068998</t>
  </si>
  <si>
    <t>0072972</t>
  </si>
  <si>
    <t>0075634</t>
  </si>
  <si>
    <t>PROTHROMPLEX TOTAL NF</t>
  </si>
  <si>
    <t>0076354</t>
  </si>
  <si>
    <t>FORTUM 2 G</t>
  </si>
  <si>
    <t>0083050</t>
  </si>
  <si>
    <t>0083417</t>
  </si>
  <si>
    <t>MERONEM 1 G</t>
  </si>
  <si>
    <t>0092290</t>
  </si>
  <si>
    <t>EDICIN 1 G</t>
  </si>
  <si>
    <t>0094155</t>
  </si>
  <si>
    <t>ABAKTAL 400 MG/5 ML</t>
  </si>
  <si>
    <t>0096414</t>
  </si>
  <si>
    <t>0097000</t>
  </si>
  <si>
    <t>0097910</t>
  </si>
  <si>
    <t>HUMAN ALBUMIN GRIFOLS 20%</t>
  </si>
  <si>
    <t>0131654</t>
  </si>
  <si>
    <t>0131656</t>
  </si>
  <si>
    <t>0137499</t>
  </si>
  <si>
    <t>0142077</t>
  </si>
  <si>
    <t>0151458</t>
  </si>
  <si>
    <t>0162180</t>
  </si>
  <si>
    <t>CIPROFLOXACIN KABI 200 MG/100 ML INFUZNÍ ROZTOK</t>
  </si>
  <si>
    <t>0162187</t>
  </si>
  <si>
    <t>0164350</t>
  </si>
  <si>
    <t>TAZOCIN 4 G/0,5 G</t>
  </si>
  <si>
    <t>0198192</t>
  </si>
  <si>
    <t>SEFOTAK 1 G</t>
  </si>
  <si>
    <t>0189992</t>
  </si>
  <si>
    <t>CISPLATIN EBEWE 1 MG/ML</t>
  </si>
  <si>
    <t>0183817</t>
  </si>
  <si>
    <t>2</t>
  </si>
  <si>
    <t>0007905</t>
  </si>
  <si>
    <t>0007917</t>
  </si>
  <si>
    <t>0007955</t>
  </si>
  <si>
    <t>0107936</t>
  </si>
  <si>
    <t>0107959</t>
  </si>
  <si>
    <t>0207921</t>
  </si>
  <si>
    <t>0407942</t>
  </si>
  <si>
    <t>0107958</t>
  </si>
  <si>
    <t>0012979</t>
  </si>
  <si>
    <t>STAPLER CIRKULÁRNÍ ZAHNUTÝ - CDH</t>
  </si>
  <si>
    <t>0012985</t>
  </si>
  <si>
    <t>STAPLER LINEÁRNÍ - TL30.TLH30.TLV30.TX30B.30G.30V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</si>
  <si>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</si>
  <si>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</si>
  <si>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</si>
  <si>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</si>
  <si>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</si>
  <si>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</si>
  <si>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</si>
  <si>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</si>
  <si>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</si>
  <si>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</si>
  <si>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</si>
  <si>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</si>
  <si>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0018524</t>
  </si>
  <si>
    <t>STAPLER ZAHNUTÝ - ROTIKULÁTOR    AX 55B,AX 55G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</si>
  <si>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</si>
  <si>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</si>
  <si>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</si>
  <si>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</si>
  <si>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</si>
  <si>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</si>
  <si>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0030647</t>
  </si>
  <si>
    <t>SÍŤKA SURGIPRO MESH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</si>
  <si>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</si>
  <si>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</si>
  <si>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</si>
  <si>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</si>
  <si>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</si>
  <si>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</si>
  <si>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</si>
  <si>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0051990</t>
  </si>
  <si>
    <t>KATETR URETER.PŘÍMÉ OLIV.,FLÉT.,CYL. ZAK.- AC50..5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</si>
  <si>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</si>
  <si>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</si>
  <si>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</si>
  <si>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</si>
  <si>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</si>
  <si>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</si>
  <si>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</t>
  </si>
  <si>
    <t>0053774</t>
  </si>
  <si>
    <t>ZÁSOBNÍK PRO STAPLER LINEÁRNÍ S NOŽEM - TRT10,TCR1</t>
  </si>
  <si>
    <t>0056490</t>
  </si>
  <si>
    <t>STAPLER CIRKULÁRNÍ -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</si>
  <si>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</si>
  <si>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</si>
  <si>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</si>
  <si>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</si>
  <si>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</si>
  <si>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</si>
  <si>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</si>
  <si>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</si>
  <si>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</si>
  <si>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</si>
  <si>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</si>
  <si>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</si>
  <si>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</si>
  <si>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</si>
  <si>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</si>
  <si>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</si>
  <si>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</si>
  <si>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</si>
  <si>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</si>
  <si>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</si>
  <si>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</si>
  <si>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</si>
  <si>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</si>
  <si>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</si>
  <si>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</si>
  <si>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</si>
  <si>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</si>
  <si>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</si>
  <si>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</si>
  <si>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</si>
  <si>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</si>
  <si>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</si>
  <si>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</si>
  <si>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</si>
  <si>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</si>
  <si>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</si>
  <si>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</si>
  <si>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</si>
  <si>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</si>
  <si>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NPWT-V.A.C. ATS SBĚRNÁ NÁDOBA S GELEM</t>
  </si>
  <si>
    <t>0082000</t>
  </si>
  <si>
    <t>NPWT-V.A.C. GRANUFOAM (PU PĚNA) VELIKOST M</t>
  </si>
  <si>
    <t>0082079</t>
  </si>
  <si>
    <t>KRYTÍ COM 30 OBVAZOVÁ TEXTÍLIE KOMBINOVANÁ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</si>
  <si>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</si>
  <si>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</si>
  <si>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</si>
  <si>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</si>
  <si>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</si>
  <si>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</si>
  <si>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</si>
  <si>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</si>
  <si>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</si>
  <si>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</si>
  <si>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</si>
  <si>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</si>
  <si>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</si>
  <si>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</si>
  <si>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</si>
  <si>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</si>
  <si>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0151509</t>
  </si>
  <si>
    <t>SADA PRO OPERACI DLE LONGA VČ. STAPLERU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</si>
  <si>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</si>
  <si>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</si>
  <si>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</si>
  <si>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</si>
  <si>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</si>
  <si>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</si>
  <si>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0048555</t>
  </si>
  <si>
    <t>SÍŤKA BIODEGRADABILNÍ ČTYŘVRSTEVNÁ SURGISIS</t>
  </si>
  <si>
    <t>0058361</t>
  </si>
  <si>
    <t>VÝKON NA LYMFATICKÉM SYSTÉMU DRG 90794</t>
  </si>
  <si>
    <t>0094479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</si>
  <si>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</si>
  <si>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</si>
  <si>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</si>
  <si>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</si>
  <si>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</si>
  <si>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</si>
  <si>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</si>
  <si>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- EEAXL</t>
  </si>
  <si>
    <t>0082145</t>
  </si>
  <si>
    <t>NPWT-RENASYS GO SBĚRNÁ NÁDOBA MALÁ</t>
  </si>
  <si>
    <t>0081995</t>
  </si>
  <si>
    <t>NPWT-RENASYS EZ SBĚRNÁ NÁDOBA VELKÁ</t>
  </si>
  <si>
    <t>0030668</t>
  </si>
  <si>
    <t>ENDOŠITÍ ENDOSKOPICKÁ SURGITIE POLYSORB</t>
  </si>
  <si>
    <t>0030666</t>
  </si>
  <si>
    <t>ENDOŠITÍ SURGITIE SURGIDAC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</si>
  <si>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</si>
  <si>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</si>
  <si>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</si>
  <si>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</si>
  <si>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</si>
  <si>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</si>
  <si>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</si>
  <si>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</si>
  <si>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</si>
  <si>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</si>
  <si>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0053485</t>
  </si>
  <si>
    <t>ENDOŠITÍ - BEZ ZÁSOBNÍKU - ENDO STITCH 10MM (PZT 0</t>
  </si>
  <si>
    <t>0049999</t>
  </si>
  <si>
    <t>EXTRAKTOR SVOREK PROXIMATE</t>
  </si>
  <si>
    <t>0059005</t>
  </si>
  <si>
    <t>ZÁSOBNÍK ENDO GIA ROTICULATOR 30-2,0; 2,5; 3,5; EG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</si>
  <si>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</si>
  <si>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</si>
  <si>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</si>
  <si>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</si>
  <si>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</si>
  <si>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</si>
  <si>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</si>
  <si>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</si>
  <si>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</si>
  <si>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</si>
  <si>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</si>
  <si>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</si>
  <si>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</si>
  <si>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</si>
  <si>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</si>
  <si>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</si>
  <si>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</si>
  <si>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</si>
  <si>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</si>
  <si>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</si>
  <si>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</si>
  <si>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</si>
  <si>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</si>
  <si>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</si>
  <si>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</si>
  <si>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</si>
  <si>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</si>
  <si>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</si>
  <si>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</si>
  <si>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</si>
  <si>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</si>
  <si>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</si>
  <si>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</si>
  <si>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</si>
  <si>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</si>
  <si>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</si>
  <si>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</si>
  <si>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</si>
  <si>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</si>
  <si>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</si>
  <si>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</si>
  <si>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</si>
  <si>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</si>
  <si>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</si>
  <si>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</si>
  <si>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</si>
  <si>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</si>
  <si>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</si>
  <si>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</si>
  <si>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</si>
  <si>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</si>
  <si>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</si>
  <si>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</si>
  <si>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</si>
  <si>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</si>
  <si>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</si>
  <si>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</si>
  <si>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</si>
  <si>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</si>
  <si>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</si>
  <si>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</si>
  <si>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</si>
  <si>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</si>
  <si>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</si>
  <si>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</si>
  <si>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</si>
  <si>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</si>
  <si>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</si>
  <si>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</si>
  <si>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</si>
  <si>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</si>
  <si>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</si>
  <si>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</si>
  <si>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</si>
  <si>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</si>
  <si>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</si>
  <si>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</si>
  <si>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</si>
  <si>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</si>
  <si>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</si>
  <si>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</si>
  <si>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</si>
  <si>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</si>
  <si>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</si>
  <si>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</si>
  <si>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</si>
  <si>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</si>
  <si>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</si>
  <si>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</si>
  <si>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00880</t>
  </si>
  <si>
    <t>ROZLIŠENÍ VYKÁZANÉ HOSPITALIZACE JAKO: = NOVÁ HOSP</t>
  </si>
  <si>
    <t>00881</t>
  </si>
  <si>
    <t>ROZLIŠENÍ VYKÁZANÉ HOSPITALIZACE JAKO: = POKRAČOVÁ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</si>
  <si>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</si>
  <si>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</si>
  <si>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</si>
  <si>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</si>
  <si>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</si>
  <si>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</si>
  <si>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</si>
  <si>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</si>
  <si>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</si>
  <si>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</si>
  <si>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</si>
  <si>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</si>
  <si>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</si>
  <si>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</si>
  <si>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</si>
  <si>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</si>
  <si>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</si>
  <si>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</si>
  <si>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</si>
  <si>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</si>
  <si>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90787</t>
  </si>
  <si>
    <t>(DRG) JEJUNOSTOMIE LAPAROSKOPICKY</t>
  </si>
  <si>
    <t>90870</t>
  </si>
  <si>
    <t>(DRG) LOBEKTOMIE PLIC THORAKOSKOPICKY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</si>
  <si>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</si>
  <si>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</si>
  <si>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</si>
  <si>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</si>
  <si>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</si>
  <si>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</si>
  <si>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</si>
  <si>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</si>
  <si>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</si>
  <si>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</si>
  <si>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</si>
  <si>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</si>
  <si>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</si>
  <si>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</si>
  <si>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</si>
  <si>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</si>
  <si>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</si>
  <si>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</si>
  <si>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</si>
  <si>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</si>
  <si>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</si>
  <si>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</si>
  <si>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</si>
  <si>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</si>
  <si>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</si>
  <si>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</si>
  <si>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</si>
  <si>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</si>
  <si>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</si>
  <si>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</si>
  <si>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</si>
  <si>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</si>
  <si>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</si>
  <si>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</si>
  <si>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</si>
  <si>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</si>
  <si>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</si>
  <si>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</si>
  <si>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</si>
  <si>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</si>
  <si>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</si>
  <si>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</si>
  <si>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</si>
  <si>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</si>
  <si>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</si>
  <si>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</si>
  <si>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</si>
  <si>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</si>
  <si>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</si>
  <si>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</si>
  <si>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</si>
  <si>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</si>
  <si>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</si>
  <si>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</si>
  <si>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</si>
  <si>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</si>
  <si>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</si>
  <si>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</si>
  <si>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</si>
  <si>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</si>
  <si>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</si>
  <si>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</si>
  <si>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</si>
  <si>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</si>
  <si>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</si>
  <si>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</si>
  <si>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</si>
  <si>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</si>
  <si>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</si>
  <si>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</si>
  <si>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</si>
  <si>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</si>
  <si>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</si>
  <si>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</si>
  <si>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</si>
  <si>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</si>
  <si>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</si>
  <si>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</si>
  <si>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</si>
  <si>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</si>
  <si>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</si>
  <si>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</si>
  <si>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</si>
  <si>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</si>
  <si>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</si>
  <si>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</si>
  <si>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</si>
  <si>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</si>
  <si>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</si>
  <si>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</si>
  <si>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</si>
  <si>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</si>
  <si>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</si>
  <si>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</si>
  <si>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</si>
  <si>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</si>
  <si>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</si>
  <si>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57231</t>
  </si>
  <si>
    <t>MEDIASTINOTOMIE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</si>
  <si>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</si>
  <si>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</si>
  <si>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</si>
  <si>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</si>
  <si>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</si>
  <si>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</si>
  <si>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51225</t>
  </si>
  <si>
    <t>INKOMPLETNÍ NEBO KOMPLETNÍ EZOFAGOTOMIE Z TORAKOTO</t>
  </si>
  <si>
    <t>51115</t>
  </si>
  <si>
    <t>OPERACE KRČNÍHO DIVERTIKLU JÍCNU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</si>
  <si>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</si>
  <si>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</si>
  <si>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</si>
  <si>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</si>
  <si>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</si>
  <si>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</si>
  <si>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5F3</t>
  </si>
  <si>
    <t>66819</t>
  </si>
  <si>
    <t>APLIKACE ZEVNÍHO FIXATÉRU</t>
  </si>
  <si>
    <t>5F5</t>
  </si>
  <si>
    <t>55250</t>
  </si>
  <si>
    <t>STERNOTOMIE, TORAKOTOMIE</t>
  </si>
  <si>
    <t>5T1</t>
  </si>
  <si>
    <t>0500720</t>
  </si>
  <si>
    <t>0182991</t>
  </si>
  <si>
    <t xml:space="preserve">VANCOMYCIN HIKMA 500 MG PRÁŠEK PRO KONCENTRÁT PRO </t>
  </si>
  <si>
    <t>00655</t>
  </si>
  <si>
    <t>OD TYPU 55 - PRO NEMOCNICE TYPU 3, (KATEGORIE 6) -</t>
  </si>
  <si>
    <t>11505</t>
  </si>
  <si>
    <t>SPECIÁLNÍ PARENTERÁLNÍ VÝŽIVA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</si>
  <si>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</si>
  <si>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</si>
  <si>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</si>
  <si>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</si>
  <si>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</si>
  <si>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</si>
  <si>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0076360</t>
  </si>
  <si>
    <t>ZINACEF 1,5 G</t>
  </si>
  <si>
    <t>0183926</t>
  </si>
  <si>
    <t>0001154</t>
  </si>
  <si>
    <t>ŠROUB SAMOŘEZNÝ KORTIKÁLNÍ RUKA OCEL</t>
  </si>
  <si>
    <t>0001308</t>
  </si>
  <si>
    <t>DLAHA ADAPTAČNÍ  MINI FRAGMENT OCEL</t>
  </si>
  <si>
    <t>0001719</t>
  </si>
  <si>
    <t>DRÁT CERKLÁŽNÍ OCEL</t>
  </si>
  <si>
    <t>0010767</t>
  </si>
  <si>
    <t>DRÁT KIRSCHNERŮV OCEL</t>
  </si>
  <si>
    <t>0017751</t>
  </si>
  <si>
    <t>0068059</t>
  </si>
  <si>
    <t>IMPLANTÁT MAMMÁRNÍ EXPANDER TKÁŇOVÝ</t>
  </si>
  <si>
    <t>0082153</t>
  </si>
  <si>
    <t>NPWT-FÓLIE KRYCÍ</t>
  </si>
  <si>
    <t>0082509</t>
  </si>
  <si>
    <t>0166174</t>
  </si>
  <si>
    <t>IMPLANTÁT MAMMÁRNÍ MONOBLOC SOFT ONE PLNĚNÝ KOHEZI</t>
  </si>
  <si>
    <t>0166177</t>
  </si>
  <si>
    <t>0001369</t>
  </si>
  <si>
    <t>FIXÁTOR ZEVNÍ, MALÝ, SYNTHES</t>
  </si>
  <si>
    <t>0001387</t>
  </si>
  <si>
    <t>0001380</t>
  </si>
  <si>
    <t>0001341</t>
  </si>
  <si>
    <t>0082142</t>
  </si>
  <si>
    <t>NPWT-RENASYS F PŘEVAZOVÝ SET STŘEDNÍ M</t>
  </si>
  <si>
    <t>0193874</t>
  </si>
  <si>
    <t>IMPLANTÁT MAMMÁRNÍ POLYTECH PLNĚNÝ SILIKONOVÝM GEL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</si>
  <si>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</si>
  <si>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</si>
  <si>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</si>
  <si>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</si>
  <si>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</si>
  <si>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</si>
  <si>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</si>
  <si>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</si>
  <si>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</si>
  <si>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</si>
  <si>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</si>
  <si>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</si>
  <si>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</si>
  <si>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</si>
  <si>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</si>
  <si>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</si>
  <si>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</si>
  <si>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</si>
  <si>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</si>
  <si>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</si>
  <si>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</si>
  <si>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</si>
  <si>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</si>
  <si>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</si>
  <si>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</si>
  <si>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</si>
  <si>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</si>
  <si>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</si>
  <si>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</si>
  <si>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</si>
  <si>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</si>
  <si>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</si>
  <si>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</si>
  <si>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</si>
  <si>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</si>
  <si>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</si>
  <si>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</si>
  <si>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</si>
  <si>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</si>
  <si>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</si>
  <si>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</si>
  <si>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</si>
  <si>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</si>
  <si>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</si>
  <si>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</si>
  <si>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</si>
  <si>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</si>
  <si>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</si>
  <si>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</si>
  <si>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</si>
  <si>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</si>
  <si>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</si>
  <si>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</si>
  <si>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</si>
  <si>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</si>
  <si>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</si>
  <si>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</si>
  <si>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</si>
  <si>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</si>
  <si>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</si>
  <si>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</si>
  <si>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</si>
  <si>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</si>
  <si>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</si>
  <si>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</si>
  <si>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</si>
  <si>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71823</t>
  </si>
  <si>
    <t>POUŽITÍ MIKROSKOPU PŘI OPERAČNÍM VÝKONU Á 10 MINUT</t>
  </si>
  <si>
    <t>99981</t>
  </si>
  <si>
    <t xml:space="preserve">(VZP) PACIENT HOSPITALIZOVANÝ V LŮŽKOVÉM ZAŘÍZENÍ </t>
  </si>
  <si>
    <t>61021</t>
  </si>
  <si>
    <t>KOMPLEXNÍ VYŠETŘENÍ PLASTICKÝM CHIRURGEM</t>
  </si>
  <si>
    <t>61115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</si>
  <si>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</si>
  <si>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</si>
  <si>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</si>
  <si>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</si>
  <si>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</si>
  <si>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</si>
  <si>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</si>
  <si>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</si>
  <si>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</si>
  <si>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</si>
  <si>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</si>
  <si>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</si>
  <si>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</si>
  <si>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</si>
  <si>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</si>
  <si>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</si>
  <si>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</si>
  <si>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</si>
  <si>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</si>
  <si>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</si>
  <si>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</si>
  <si>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</si>
  <si>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</si>
  <si>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</si>
  <si>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</si>
  <si>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</si>
  <si>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</si>
  <si>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</si>
  <si>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</si>
  <si>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</si>
  <si>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</si>
  <si>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</si>
  <si>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</si>
  <si>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</si>
  <si>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</si>
  <si>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</si>
  <si>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</si>
  <si>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</si>
  <si>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</si>
  <si>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</si>
  <si>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</si>
  <si>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</si>
  <si>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</si>
  <si>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</si>
  <si>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</si>
  <si>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</si>
  <si>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</si>
  <si>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</si>
  <si>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</si>
  <si>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</si>
  <si>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</si>
  <si>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</si>
  <si>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</si>
  <si>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</si>
  <si>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</si>
  <si>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</si>
  <si>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</si>
  <si>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</si>
  <si>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</si>
  <si>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</si>
  <si>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</si>
  <si>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</si>
  <si>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</si>
  <si>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</si>
  <si>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</si>
  <si>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</si>
  <si>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</si>
  <si>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</si>
  <si>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</si>
  <si>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</si>
  <si>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</si>
  <si>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</si>
  <si>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</si>
  <si>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</si>
  <si>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</si>
  <si>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</si>
  <si>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</si>
  <si>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</si>
  <si>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</si>
  <si>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</si>
  <si>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ŠTĚP PŘI POPÁLENÍ (A OSTATNÍCH KOŽNÍCH ZTRÁTÁCH) -</t>
  </si>
  <si>
    <t>61201</t>
  </si>
  <si>
    <t>REPLANTACE JEDNOHO PRSTU</t>
  </si>
  <si>
    <t>61351</t>
  </si>
  <si>
    <t>OPERACE FIMÓZY DLE BURIANA</t>
  </si>
  <si>
    <t>6F3</t>
  </si>
  <si>
    <t>63573</t>
  </si>
  <si>
    <t>HYSTEREKTOMIE ABDOMINÁLNÍ NEBO VAGINÁLNÍ S NEBO BE</t>
  </si>
  <si>
    <t>7F6</t>
  </si>
  <si>
    <t>76449</t>
  </si>
  <si>
    <t>INCIZE A DRENÁŽ ABSCESU SKROTA, VARLETE A NADVARLE</t>
  </si>
  <si>
    <t>76469</t>
  </si>
  <si>
    <t>PROSTATEKTOMIE RETROPUBICKÁ RADIKÁLNÍ S  VEZIKULEK</t>
  </si>
  <si>
    <t>76483</t>
  </si>
  <si>
    <t>RESEKCE LEDVINY NEBO HEMINEFREKTOMIE JEDNOSTRANNÁ</t>
  </si>
  <si>
    <t>76365</t>
  </si>
  <si>
    <t>PUNKČNÍ EPICYSTOSTOMIE</t>
  </si>
  <si>
    <t>76375</t>
  </si>
  <si>
    <t>CYSTEKTOMIE KOMPLETNÍ S URETEROILEÁLNÍM KONDUITEM</t>
  </si>
  <si>
    <t>05</t>
  </si>
  <si>
    <t>07</t>
  </si>
  <si>
    <t>08</t>
  </si>
  <si>
    <t>09</t>
  </si>
  <si>
    <t>10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</si>
  <si>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</si>
  <si>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</si>
  <si>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</si>
  <si>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</si>
  <si>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</si>
  <si>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</si>
  <si>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</si>
  <si>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</si>
  <si>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</si>
  <si>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</si>
  <si>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</si>
  <si>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</si>
  <si>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</si>
  <si>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</si>
  <si>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</si>
  <si>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</si>
  <si>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</si>
  <si>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</si>
  <si>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</si>
  <si>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</si>
  <si>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</si>
  <si>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00133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</si>
  <si>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</si>
  <si>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</si>
  <si>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</si>
  <si>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</si>
  <si>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</si>
  <si>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</si>
  <si>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02021</t>
  </si>
  <si>
    <t xml:space="preserve">EXTRAOKULÁRNÍ VÝKONY, KROMĚ OČNICE BEZ CC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</si>
  <si>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</si>
  <si>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</si>
  <si>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</si>
  <si>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</si>
  <si>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</si>
  <si>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</si>
  <si>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</si>
  <si>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</si>
  <si>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</si>
  <si>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</si>
  <si>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</si>
  <si>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</si>
  <si>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</si>
  <si>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</si>
  <si>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</si>
  <si>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</si>
  <si>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</si>
  <si>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</si>
  <si>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</si>
  <si>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</si>
  <si>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</si>
  <si>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</si>
  <si>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05091</t>
  </si>
  <si>
    <t xml:space="preserve">VELKÉ ABDOMINÁLNÍ VASKULÁRNÍ VÝKONY BEZ CC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</si>
  <si>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</si>
  <si>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</si>
  <si>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</si>
  <si>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</si>
  <si>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</si>
  <si>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</si>
  <si>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</si>
  <si>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</si>
  <si>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</si>
  <si>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</si>
  <si>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</si>
  <si>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</si>
  <si>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</si>
  <si>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</si>
  <si>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</si>
  <si>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</si>
  <si>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</si>
  <si>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</si>
  <si>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</si>
  <si>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</si>
  <si>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</si>
  <si>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</si>
  <si>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</si>
  <si>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</si>
  <si>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</si>
  <si>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</si>
  <si>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</si>
  <si>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</si>
  <si>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</si>
  <si>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</si>
  <si>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</si>
  <si>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</si>
  <si>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</si>
  <si>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</si>
  <si>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</si>
  <si>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</si>
  <si>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</si>
  <si>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</si>
  <si>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</si>
  <si>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</si>
  <si>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</si>
  <si>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</si>
  <si>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</si>
  <si>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</si>
  <si>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</si>
  <si>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</si>
  <si>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</si>
  <si>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</si>
  <si>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</si>
  <si>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</si>
  <si>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</si>
  <si>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</si>
  <si>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</si>
  <si>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</si>
  <si>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</si>
  <si>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</si>
  <si>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</si>
  <si>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</si>
  <si>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</si>
  <si>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</si>
  <si>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</si>
  <si>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</si>
  <si>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</si>
  <si>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</si>
  <si>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</si>
  <si>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</si>
  <si>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</si>
  <si>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</si>
  <si>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</si>
  <si>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</si>
  <si>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</si>
  <si>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</si>
  <si>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</si>
  <si>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</si>
  <si>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</si>
  <si>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</si>
  <si>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</si>
  <si>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</si>
  <si>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</si>
  <si>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</si>
  <si>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</si>
  <si>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</si>
  <si>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</si>
  <si>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</si>
  <si>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</si>
  <si>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</si>
  <si>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</si>
  <si>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</si>
  <si>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</si>
  <si>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</si>
  <si>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</si>
  <si>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</si>
  <si>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</si>
  <si>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</si>
  <si>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</si>
  <si>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</si>
  <si>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</si>
  <si>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</si>
  <si>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</si>
  <si>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</si>
  <si>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</si>
  <si>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</si>
  <si>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</si>
  <si>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</si>
  <si>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</si>
  <si>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</si>
  <si>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</si>
  <si>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</si>
  <si>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</si>
  <si>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</si>
  <si>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</si>
  <si>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</si>
  <si>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</si>
  <si>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</si>
  <si>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</si>
  <si>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</si>
  <si>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</si>
  <si>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</si>
  <si>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</si>
  <si>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</si>
  <si>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</si>
  <si>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</si>
  <si>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</si>
  <si>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07341</t>
  </si>
  <si>
    <t xml:space="preserve">JINÉ PORUCHY ŽLUČOVÝCH CEST BEZ CC                                                                  </t>
  </si>
  <si>
    <t>08072</t>
  </si>
  <si>
    <t xml:space="preserve">AMPUTACE PŘI PORUCHÁCH MUSKULOSKELETÁLNÍHO SYSTÉMU A PO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</si>
  <si>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</si>
  <si>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</si>
  <si>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</si>
  <si>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08093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</si>
  <si>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</si>
  <si>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</si>
  <si>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</si>
  <si>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</si>
  <si>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</si>
  <si>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</si>
  <si>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</si>
  <si>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</si>
  <si>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</si>
  <si>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</si>
  <si>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</si>
  <si>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</si>
  <si>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</si>
  <si>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</si>
  <si>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</si>
  <si>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</si>
  <si>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</si>
  <si>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</si>
  <si>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</si>
  <si>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</si>
  <si>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</si>
  <si>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</si>
  <si>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</si>
  <si>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</si>
  <si>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</si>
  <si>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</si>
  <si>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</si>
  <si>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</si>
  <si>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</si>
  <si>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</si>
  <si>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</si>
  <si>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</si>
  <si>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</si>
  <si>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10311</t>
  </si>
  <si>
    <t xml:space="preserve">HYPOVOLÉMIE A PORUCHY ELEKTROLYTŮ BEZ CC                                                            </t>
  </si>
  <si>
    <t>11022</t>
  </si>
  <si>
    <t xml:space="preserve">VELKÉ VÝKONY NA MOČOVÉM MĚCHÝŘI S CC                                                                </t>
  </si>
  <si>
    <t>11341</t>
  </si>
  <si>
    <t xml:space="preserve">MOČOVÉ KAMENY BEZ EXTRAKORPORÁLNÍ LITOTRYPSE BEZ CC                                                 </t>
  </si>
  <si>
    <t>13021</t>
  </si>
  <si>
    <t xml:space="preserve">VÝKONY NA DĚLOZE A ADNEXECH PRO MALIGNÍ ONEMOCNĚNÍ NA O                                             </t>
  </si>
  <si>
    <t>13301</t>
  </si>
  <si>
    <t xml:space="preserve">MALIGNÍ ONEMOCNĚNÍ ŽENSKÉHO REPRODUKČNÍHO SYSTÉMU BEZ C                                             </t>
  </si>
  <si>
    <t>13321</t>
  </si>
  <si>
    <t xml:space="preserve">MENSTRUAČNÍ A JINÉ PORUCHY ŽENSKÉHO REPRODUKČNÍHO SYSTÉ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</si>
  <si>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</si>
  <si>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</si>
  <si>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</si>
  <si>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</si>
  <si>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</si>
  <si>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</si>
  <si>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</si>
  <si>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</si>
  <si>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16332</t>
  </si>
  <si>
    <t xml:space="preserve">PORUCHY ČERVENÝCH KRVINEK, KROMĚ SRPKOVITÉ CHUDOKREVNOS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</si>
  <si>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</si>
  <si>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</si>
  <si>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</si>
  <si>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                                             </t>
  </si>
  <si>
    <t>17033</t>
  </si>
  <si>
    <t>17042</t>
  </si>
  <si>
    <t>17043</t>
  </si>
  <si>
    <t>17341</t>
  </si>
  <si>
    <t xml:space="preserve">JINÉ MYELOPROLIFERATIVNÍ PORUCHY A DIAGNÓZA NEDIFERENCO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</si>
  <si>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</si>
  <si>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</si>
  <si>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</si>
  <si>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</si>
  <si>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</si>
  <si>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</si>
  <si>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</si>
  <si>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</si>
  <si>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</si>
  <si>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21021</t>
  </si>
  <si>
    <t xml:space="preserve">JINÉ VÝKONY PŘI ÚRAZECH A KOMPLIKACÍCH BEZ CC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</si>
  <si>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</si>
  <si>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</si>
  <si>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</si>
  <si>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</si>
  <si>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</si>
  <si>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</si>
  <si>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</si>
  <si>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</si>
  <si>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</si>
  <si>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</si>
  <si>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</si>
  <si>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</si>
  <si>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</si>
  <si>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</si>
  <si>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</si>
  <si>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</si>
  <si>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</si>
  <si>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</si>
  <si>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</si>
  <si>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</si>
  <si>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</si>
  <si>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</si>
  <si>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</si>
  <si>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</si>
  <si>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</si>
  <si>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</si>
  <si>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</si>
  <si>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</si>
  <si>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</si>
  <si>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</si>
  <si>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</si>
  <si>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</si>
  <si>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</si>
  <si>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</si>
  <si>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</si>
  <si>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</si>
  <si>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</si>
  <si>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</si>
  <si>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</si>
  <si>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22</t>
  </si>
  <si>
    <t>407</t>
  </si>
  <si>
    <t>0093626</t>
  </si>
  <si>
    <t>ULTRAVIST 370</t>
  </si>
  <si>
    <t>0095609</t>
  </si>
  <si>
    <t>MICROPAQUE CT</t>
  </si>
  <si>
    <t>0002018</t>
  </si>
  <si>
    <t>0002027</t>
  </si>
  <si>
    <t>0002067</t>
  </si>
  <si>
    <t>0002073</t>
  </si>
  <si>
    <t>0002087</t>
  </si>
  <si>
    <t>0002095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</si>
  <si>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</si>
  <si>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</si>
  <si>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</si>
  <si>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</si>
  <si>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</si>
  <si>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</si>
  <si>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</si>
  <si>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</si>
  <si>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</si>
  <si>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</si>
  <si>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</si>
  <si>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</si>
  <si>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</si>
  <si>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</si>
  <si>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</si>
  <si>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</si>
  <si>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</si>
  <si>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</si>
  <si>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</si>
  <si>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</si>
  <si>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</si>
  <si>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</si>
  <si>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</si>
  <si>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</si>
  <si>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</si>
  <si>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</si>
  <si>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</si>
  <si>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</si>
  <si>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</si>
  <si>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</si>
  <si>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</si>
  <si>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</si>
  <si>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</si>
  <si>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</si>
  <si>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</si>
  <si>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</si>
  <si>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</si>
  <si>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</si>
  <si>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</si>
  <si>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</si>
  <si>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</si>
  <si>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</si>
  <si>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</si>
  <si>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</si>
  <si>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</si>
  <si>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</si>
  <si>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</si>
  <si>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</si>
  <si>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</si>
  <si>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</si>
  <si>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</si>
  <si>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</si>
  <si>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</si>
  <si>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</si>
  <si>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</si>
  <si>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</si>
  <si>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</si>
  <si>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</si>
  <si>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</si>
  <si>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</si>
  <si>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</si>
  <si>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</si>
  <si>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</si>
  <si>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</si>
  <si>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</si>
  <si>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</si>
  <si>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</si>
  <si>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</si>
  <si>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</si>
  <si>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</si>
  <si>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</si>
  <si>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</si>
  <si>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</si>
  <si>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</si>
  <si>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</si>
  <si>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</si>
  <si>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</si>
  <si>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</si>
  <si>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</si>
  <si>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</si>
  <si>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</si>
  <si>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</si>
  <si>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</si>
  <si>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</si>
  <si>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</si>
  <si>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</si>
  <si>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</si>
  <si>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</si>
  <si>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</si>
  <si>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</si>
  <si>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</si>
  <si>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</si>
  <si>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</si>
  <si>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</si>
  <si>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</si>
  <si>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</si>
  <si>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</si>
  <si>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</si>
  <si>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</si>
  <si>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</si>
  <si>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</si>
  <si>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</si>
  <si>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</si>
  <si>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</si>
  <si>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</si>
  <si>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</si>
  <si>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</si>
  <si>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</si>
  <si>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</si>
  <si>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</si>
  <si>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</si>
  <si>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</si>
  <si>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</si>
  <si>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</si>
  <si>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</si>
  <si>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</si>
  <si>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</si>
  <si>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</si>
  <si>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</si>
  <si>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</si>
  <si>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</si>
  <si>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</si>
  <si>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</si>
  <si>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</si>
  <si>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</si>
  <si>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</si>
  <si>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</si>
  <si>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</si>
  <si>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</si>
  <si>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</si>
  <si>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</si>
  <si>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</si>
  <si>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</si>
  <si>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</si>
  <si>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</si>
  <si>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</si>
  <si>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</si>
  <si>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</si>
  <si>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</si>
  <si>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</si>
  <si>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</si>
  <si>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</si>
  <si>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</si>
  <si>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</si>
  <si>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</si>
  <si>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</si>
  <si>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</si>
  <si>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</si>
  <si>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</si>
  <si>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</si>
  <si>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</si>
  <si>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</si>
  <si>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</si>
  <si>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</si>
  <si>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</si>
  <si>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</si>
  <si>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</si>
  <si>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</si>
  <si>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</si>
  <si>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</si>
  <si>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</si>
  <si>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</si>
  <si>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</si>
  <si>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</si>
  <si>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</si>
  <si>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</si>
  <si>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</si>
  <si>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</si>
  <si>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</si>
  <si>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</si>
  <si>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</si>
  <si>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</si>
  <si>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</si>
  <si>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</si>
  <si>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</si>
  <si>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</si>
  <si>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</si>
  <si>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</si>
  <si>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</si>
  <si>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</si>
  <si>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</si>
  <si>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</si>
  <si>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</si>
  <si>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</si>
  <si>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</si>
  <si>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</si>
  <si>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</si>
  <si>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</si>
  <si>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</si>
  <si>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</si>
  <si>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</si>
  <si>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</si>
  <si>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</si>
  <si>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</si>
  <si>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</si>
  <si>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</si>
  <si>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</si>
  <si>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</si>
  <si>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</si>
  <si>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</si>
  <si>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</si>
  <si>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</si>
  <si>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</si>
  <si>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</si>
  <si>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</si>
  <si>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</si>
  <si>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</si>
  <si>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</si>
  <si>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</si>
  <si>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</si>
  <si>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</si>
  <si>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</si>
  <si>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</si>
  <si>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</si>
  <si>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</si>
  <si>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</si>
  <si>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</si>
  <si>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</si>
  <si>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</si>
  <si>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</si>
  <si>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</si>
  <si>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</si>
  <si>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</si>
  <si>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</si>
  <si>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</si>
  <si>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</si>
  <si>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</si>
  <si>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</si>
  <si>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</si>
  <si>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</si>
  <si>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</si>
  <si>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</si>
  <si>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</si>
  <si>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</si>
  <si>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</si>
  <si>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</si>
  <si>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</si>
  <si>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</si>
  <si>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</si>
  <si>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</si>
  <si>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</si>
  <si>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</si>
  <si>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</si>
  <si>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</si>
  <si>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</si>
  <si>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</si>
  <si>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</si>
  <si>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</si>
  <si>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</si>
  <si>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</si>
  <si>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</si>
  <si>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</si>
  <si>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</si>
  <si>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</si>
  <si>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</si>
  <si>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</si>
  <si>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</si>
  <si>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</si>
  <si>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</si>
  <si>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</si>
  <si>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</si>
  <si>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</si>
  <si>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</si>
  <si>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</si>
  <si>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</si>
  <si>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0003132</t>
  </si>
  <si>
    <t>GADOVIST 1,0 MMOL/ML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</si>
  <si>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</si>
  <si>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</si>
  <si>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</si>
  <si>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</si>
  <si>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</si>
  <si>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</si>
  <si>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</si>
  <si>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0077018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</si>
  <si>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</si>
  <si>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</si>
  <si>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</si>
  <si>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</si>
  <si>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</si>
  <si>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</si>
  <si>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</si>
  <si>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</si>
  <si>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</si>
  <si>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</si>
  <si>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</si>
  <si>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</si>
  <si>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</si>
  <si>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</si>
  <si>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</si>
  <si>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</si>
  <si>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</si>
  <si>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</si>
  <si>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</si>
  <si>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</si>
  <si>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</si>
  <si>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</si>
  <si>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</si>
  <si>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</si>
  <si>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</si>
  <si>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</si>
  <si>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</si>
  <si>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</si>
  <si>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</si>
  <si>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</si>
  <si>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</si>
  <si>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</si>
  <si>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</si>
  <si>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</si>
  <si>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</si>
  <si>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</si>
  <si>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</si>
  <si>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</si>
  <si>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</si>
  <si>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</si>
  <si>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</si>
  <si>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</si>
  <si>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</si>
  <si>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</si>
  <si>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</si>
  <si>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</si>
  <si>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</si>
  <si>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</si>
  <si>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</si>
  <si>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</si>
  <si>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</si>
  <si>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</si>
  <si>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</si>
  <si>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</si>
  <si>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</si>
  <si>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</si>
  <si>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</si>
  <si>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</si>
  <si>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</si>
  <si>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</si>
  <si>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</si>
  <si>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</si>
  <si>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</si>
  <si>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</si>
  <si>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</si>
  <si>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</si>
  <si>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</si>
  <si>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</si>
  <si>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</si>
  <si>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</si>
  <si>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</si>
  <si>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</si>
  <si>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</si>
  <si>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</si>
  <si>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0141868</t>
  </si>
  <si>
    <t>STENTGRAFT PERIFERNÍ,SAMOEXPANDIBILNÍ,NITINOL,POTA</t>
  </si>
  <si>
    <t>0141907</t>
  </si>
  <si>
    <t>STENT JÍC.BILIÁRNÍ,KOLOREK.DUODEN.TRACH.BRONCH.SX-</t>
  </si>
  <si>
    <t>0059796</t>
  </si>
  <si>
    <t>DRÁT VODÍCÍ ANGIODYN J3 SFC-FS 150-0,35</t>
  </si>
  <si>
    <t>0034209</t>
  </si>
  <si>
    <t>JEHLA BIOPTICKÁ ASPIRAČNÍ, S TROCAR MANDRENEM</t>
  </si>
  <si>
    <t>0048828</t>
  </si>
  <si>
    <t>STENT JÍCNOVÝ FERX-ELLA-BOUBELLA-E</t>
  </si>
  <si>
    <t>0151349</t>
  </si>
  <si>
    <t>KATETR PODPŮR.PRO MIKROKAT - SYSTÉM MERCI - MULTIF</t>
  </si>
  <si>
    <t>0049201</t>
  </si>
  <si>
    <t>STENT PERIFERNÍ VASKULÁRNÍ - ADVANTA V12; KRYTÝ ST</t>
  </si>
  <si>
    <t>0054353</t>
  </si>
  <si>
    <t>KATETR BALÓNKOVÝ PTA - MAXI LD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</si>
  <si>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</si>
  <si>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</si>
  <si>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</si>
  <si>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</si>
  <si>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</si>
  <si>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</si>
  <si>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</si>
  <si>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</si>
  <si>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</si>
  <si>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</si>
  <si>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</si>
  <si>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</si>
  <si>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</si>
  <si>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</si>
  <si>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</si>
  <si>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</si>
  <si>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</si>
  <si>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</si>
  <si>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</si>
  <si>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</si>
  <si>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</si>
  <si>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</si>
  <si>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</si>
  <si>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</si>
  <si>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</si>
  <si>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</si>
  <si>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</si>
  <si>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</si>
  <si>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</si>
  <si>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</si>
  <si>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</si>
  <si>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</si>
  <si>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</si>
  <si>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</si>
  <si>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</si>
  <si>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</si>
  <si>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</si>
  <si>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</si>
  <si>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</si>
  <si>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</si>
  <si>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</si>
  <si>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</si>
  <si>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</si>
  <si>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</si>
  <si>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</si>
  <si>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</si>
  <si>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</si>
  <si>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</si>
  <si>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</si>
  <si>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</si>
  <si>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</si>
  <si>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</si>
  <si>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</si>
  <si>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</si>
  <si>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</si>
  <si>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</si>
  <si>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</si>
  <si>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</si>
  <si>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</si>
  <si>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</si>
  <si>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</si>
  <si>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</si>
  <si>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</si>
  <si>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</si>
  <si>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</si>
  <si>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</si>
  <si>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</si>
  <si>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</si>
  <si>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</si>
  <si>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</si>
  <si>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</si>
  <si>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</si>
  <si>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</si>
  <si>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</si>
  <si>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</si>
  <si>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</si>
  <si>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</si>
  <si>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</si>
  <si>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</si>
  <si>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</si>
  <si>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</si>
  <si>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</si>
  <si>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</si>
  <si>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</si>
  <si>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</si>
  <si>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</si>
  <si>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</si>
  <si>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</si>
  <si>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</si>
  <si>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</si>
  <si>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</si>
  <si>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</si>
  <si>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</si>
  <si>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</si>
  <si>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</si>
  <si>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</si>
  <si>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</si>
  <si>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</si>
  <si>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</si>
  <si>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</si>
  <si>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</si>
  <si>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</si>
  <si>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</si>
  <si>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</si>
  <si>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</si>
  <si>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</si>
  <si>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</si>
  <si>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</si>
  <si>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</si>
  <si>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</si>
  <si>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</si>
  <si>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</si>
  <si>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</si>
  <si>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</si>
  <si>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</si>
  <si>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</si>
  <si>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</si>
  <si>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</si>
  <si>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</si>
  <si>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</si>
  <si>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</si>
  <si>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</si>
  <si>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</si>
  <si>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</si>
  <si>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</si>
  <si>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</si>
  <si>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</si>
  <si>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</si>
  <si>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</si>
  <si>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</si>
  <si>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</si>
  <si>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</si>
  <si>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</si>
  <si>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</si>
  <si>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</si>
  <si>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</si>
  <si>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</si>
  <si>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</si>
  <si>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</si>
  <si>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</si>
  <si>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</si>
  <si>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</si>
  <si>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</si>
  <si>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</si>
  <si>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</si>
  <si>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</si>
  <si>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</si>
  <si>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</si>
  <si>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</si>
  <si>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</si>
  <si>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</si>
  <si>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</si>
  <si>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</si>
  <si>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</si>
  <si>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</si>
  <si>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</si>
  <si>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</si>
  <si>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</si>
  <si>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</si>
  <si>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</si>
  <si>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</si>
  <si>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</si>
  <si>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</si>
  <si>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</si>
  <si>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</si>
  <si>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</si>
  <si>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</si>
  <si>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</si>
  <si>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</si>
  <si>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</si>
  <si>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</si>
  <si>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</si>
  <si>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</si>
  <si>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</si>
  <si>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</si>
  <si>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</si>
  <si>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</si>
  <si>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</si>
  <si>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</si>
  <si>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</si>
  <si>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</si>
  <si>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</si>
  <si>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</si>
  <si>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</si>
  <si>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</si>
  <si>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</si>
  <si>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</si>
  <si>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</si>
  <si>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</si>
  <si>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</si>
  <si>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</si>
  <si>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</si>
  <si>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</si>
  <si>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</si>
  <si>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</si>
  <si>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</si>
  <si>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</si>
  <si>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</si>
  <si>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</si>
  <si>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</si>
  <si>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</si>
  <si>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</si>
  <si>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</si>
  <si>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</si>
  <si>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</si>
  <si>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</si>
  <si>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</si>
  <si>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</si>
  <si>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</si>
  <si>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</si>
  <si>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</si>
  <si>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</si>
  <si>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</si>
  <si>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</si>
  <si>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</si>
  <si>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</si>
  <si>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</si>
  <si>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</si>
  <si>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</si>
  <si>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91211</t>
  </si>
  <si>
    <t>STANOVENÍ IgG PROTI POTRAVINOVÝM ALERGENŮM ELISA</t>
  </si>
  <si>
    <t>91487</t>
  </si>
  <si>
    <t>DETEKCE AUTOPROTILÁTEK METODOU NEPŘÍMÉ IMUNOFLUORE</t>
  </si>
  <si>
    <t>91565</t>
  </si>
  <si>
    <t>IMUNOANALYTICKÉ STANOVENÍ AUTOPROTILÁTEK PROTI TKÁ</t>
  </si>
  <si>
    <t>91199</t>
  </si>
  <si>
    <t>STANOVENÍ IgA PROTI POTRAVINOVÝM ALERGENŮM ELISA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</si>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</sst>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1.052493413906515</c:v>
                </c:pt>
                <c:pt idx="1">
                  <c:v>1.4690597941814851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5362304"/>
        <c:axId val="-945360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1.3486582023228562</c:v>
                </c:pt>
                <c:pt idx="1">
                  <c:v>1.3486582023228562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5366112"/>
        <c:axId val="-945361216"/>
      </c:scatterChart>
      <c:catAx>
        <c:axId val="-9453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4536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45360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45362304"/>
        <c:crosses val="autoZero"/>
        <c:crossBetween val="between"/>
      </c:valAx>
      <c:valAx>
        <c:axId val="-94536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45361216"/>
        <c:crosses val="max"/>
        <c:crossBetween val="midCat"/>
      </c:valAx>
      <c:valAx>
        <c:axId val="-945361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45366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0.92333785617367703</c:v>
                </c:pt>
                <c:pt idx="1">
                  <c:v>0.99673558215451574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5361760"/>
        <c:axId val="-1337446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37448768"/>
        <c:axId val="-1337448224"/>
      </c:scatterChart>
      <c:catAx>
        <c:axId val="-94536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374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7446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45361760"/>
        <c:crosses val="autoZero"/>
        <c:crossBetween val="between"/>
      </c:valAx>
      <c:valAx>
        <c:axId val="-1337448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37448224"/>
        <c:crosses val="max"/>
        <c:crossBetween val="midCat"/>
      </c:valAx>
      <c:valAx>
        <c:axId val="-1337448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37448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2417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3724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3725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3744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4190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4194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4210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4337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5059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5327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5965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19320.606181107276</v>
      </c>
      <c r="D4" s="287">
        <f ca="1">IF(ISERROR(VLOOKUP("Náklady celkem",INDIRECT("HI!$A:$G"),5,0)),0,VLOOKUP("Náklady celkem",INDIRECT("HI!$A:$G"),5,0))</f>
        <v>18998.39285</v>
      </c>
      <c r="E4" s="288">
        <f ca="1">IF(C4=0,0,D4/C4)</f>
        <v>0.98332281461115056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1317.6865203699595</v>
      </c>
      <c r="D7" s="295">
        <f>IF(ISERROR(HI!E5),"",HI!E5)</f>
        <v>1215.9831799999999</v>
      </c>
      <c r="E7" s="292">
        <f t="shared" ref="E7:E15" si="0">IF(C7=0,0,D7/C7)</f>
        <v>0.92281674070597242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0.95497307598237247</v>
      </c>
      <c r="E8" s="292">
        <f t="shared" si="0"/>
        <v>1.0610811955359694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0.16979091564527757</v>
      </c>
      <c r="E9" s="292">
        <f>IF(C9=0,0,D9/C9)</f>
        <v>0.56596971881759195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0.55707148526208361</v>
      </c>
      <c r="E11" s="292">
        <f t="shared" si="0"/>
        <v>0.92845247543680609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0.90996407532091939</v>
      </c>
      <c r="E12" s="292">
        <f t="shared" si="0"/>
        <v>1.1374550941511492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2999.4683407292891</v>
      </c>
      <c r="D15" s="295">
        <f>IF(ISERROR(HI!E6),"",HI!E6)</f>
        <v>2540.2379300000002</v>
      </c>
      <c r="E15" s="292">
        <f t="shared" si="0"/>
        <v>0.84689606338114176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12891.836887040423</v>
      </c>
      <c r="D16" s="291">
        <f ca="1">IF(ISERROR(VLOOKUP("Osobní náklady (Kč) *",INDIRECT("HI!$A:$G"),5,0)),0,VLOOKUP("Osobní náklady (Kč) *",INDIRECT("HI!$A:$G"),5,0))</f>
        <v>12931.309350000001</v>
      </c>
      <c r="E16" s="292">
        <f ca="1">IF(C16=0,0,D16/C16)</f>
        <v>1.0030618183665712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26056.894</v>
      </c>
      <c r="D18" s="310">
        <f ca="1">IF(ISERROR(VLOOKUP("Výnosy celkem",INDIRECT("HI!$A:$G"),5,0)),0,VLOOKUP("Výnosy celkem",INDIRECT("HI!$A:$G"),5,0))</f>
        <v>27909.775300000001</v>
      </c>
      <c r="E18" s="311">
        <f t="shared" ref="E18:E28" ca="1" si="1">IF(C18=0,0,D18/C18)</f>
        <v>1.0711090623464179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693.57399999999996</v>
      </c>
      <c r="D19" s="291">
        <f ca="1">IF(ISERROR(VLOOKUP("Ambulance *",INDIRECT("HI!$A:$G"),5,0)),0,VLOOKUP("Ambulance *",INDIRECT("HI!$A:$G"),5,0))</f>
        <v>928.79529999999977</v>
      </c>
      <c r="E19" s="292">
        <f t="shared" ca="1" si="1"/>
        <v>1.3391437683650191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1.3391437683650191</v>
      </c>
      <c r="E20" s="292">
        <f t="shared" si="1"/>
        <v>1.3391437683650191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1.0960709913682851</v>
      </c>
      <c r="E21" s="292">
        <f t="shared" si="1"/>
        <v>1.2894952839626883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25363.32</v>
      </c>
      <c r="D22" s="291">
        <f ca="1">IF(ISERROR(VLOOKUP("Hospitalizace *",INDIRECT("HI!$A:$G"),5,0)),0,VLOOKUP("Hospitalizace *",INDIRECT("HI!$A:$G"),5,0))</f>
        <v>26980.98</v>
      </c>
      <c r="E22" s="292">
        <f ca="1">IF(C22=0,0,D22/C22)</f>
        <v>1.0637795052067316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1.0637795052067316</v>
      </c>
      <c r="E23" s="292">
        <f t="shared" si="1"/>
        <v>1.0637795052067316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1.0637795052067316</v>
      </c>
      <c r="E24" s="292">
        <f t="shared" si="1"/>
        <v>1.0637795052067316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1.0332640332640333</v>
      </c>
      <c r="E26" s="292">
        <f t="shared" si="1"/>
        <v>1.0876463508042455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0.99673558215451574</v>
      </c>
      <c r="E27" s="292">
        <f t="shared" si="1"/>
        <v>0.99673558215451574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1.107388002735517</v>
      </c>
      <c r="E28" s="292">
        <f t="shared" si="1"/>
        <v>1.1656715818268599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1265.2118600000031</v>
      </c>
      <c r="C5" s="33">
        <v>1120.0948400000011</v>
      </c>
      <c r="D5" s="12"/>
      <c r="E5" s="230">
        <v>1215.9831799999999</v>
      </c>
      <c r="F5" s="32">
        <v>1317.6865203699595</v>
      </c>
      <c r="G5" s="229">
        <f>E5-F5</f>
        <v>-101.70334036995951</v>
      </c>
      <c r="H5" s="235">
        <f>IF(F5&lt;0.00000001,"",E5/F5)</f>
        <v>0.92281674070597242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2579.4266300000049</v>
      </c>
      <c r="C6" s="35">
        <v>2233.8722700000021</v>
      </c>
      <c r="D6" s="12"/>
      <c r="E6" s="231">
        <v>2540.2379300000002</v>
      </c>
      <c r="F6" s="34">
        <v>2999.4683407292891</v>
      </c>
      <c r="G6" s="232">
        <f>E6-F6</f>
        <v>-459.23041072928891</v>
      </c>
      <c r="H6" s="236">
        <f>IF(F6&lt;0.00000001,"",E6/F6)</f>
        <v>0.84689606338114176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10686.050820000029</v>
      </c>
      <c r="C7" s="35">
        <v>11890.640560000005</v>
      </c>
      <c r="D7" s="12"/>
      <c r="E7" s="231">
        <v>12931.309350000001</v>
      </c>
      <c r="F7" s="34">
        <v>12891.836887040423</v>
      </c>
      <c r="G7" s="232">
        <f>E7-F7</f>
        <v>39.472462959578479</v>
      </c>
      <c r="H7" s="236">
        <f>IF(F7&lt;0.00000001,"",E7/F7)</f>
        <v>1.0030618183665712</v>
      </c>
    </row>
    <row r="8" spans="1:8" ht="14.4" customHeight="1" thickBot="1" x14ac:dyDescent="0.35">
      <c r="A8" s="1" t="s">
        <v>97</v>
      </c>
      <c r="B8" s="15">
        <v>2097.9528900000155</v>
      </c>
      <c r="C8" s="37">
        <v>2260.206399999995</v>
      </c>
      <c r="D8" s="12"/>
      <c r="E8" s="233">
        <v>2310.8623899999984</v>
      </c>
      <c r="F8" s="36">
        <v>2111.6144329676076</v>
      </c>
      <c r="G8" s="234">
        <f>E8-F8</f>
        <v>199.24795703239079</v>
      </c>
      <c r="H8" s="237">
        <f>IF(F8&lt;0.00000001,"",E8/F8)</f>
        <v>1.0943581147777879</v>
      </c>
    </row>
    <row r="9" spans="1:8" ht="14.4" customHeight="1" thickBot="1" x14ac:dyDescent="0.35">
      <c r="A9" s="2" t="s">
        <v>98</v>
      </c>
      <c r="B9" s="3">
        <v>16628.642200000053</v>
      </c>
      <c r="C9" s="39">
        <v>17504.814070000004</v>
      </c>
      <c r="D9" s="12"/>
      <c r="E9" s="3">
        <v>18998.39285</v>
      </c>
      <c r="F9" s="38">
        <v>19320.606181107276</v>
      </c>
      <c r="G9" s="38">
        <f>E9-F9</f>
        <v>-322.21333110727574</v>
      </c>
      <c r="H9" s="238">
        <f>IF(F9&lt;0.00000001,"",E9/F9)</f>
        <v>0.98332281461115056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693.57399999999996</v>
      </c>
      <c r="C11" s="33">
        <f>IF(ISERROR(VLOOKUP("Celkem:",'ZV Vykáz.-A'!A:F,4,0)),0,VLOOKUP("Celkem:",'ZV Vykáz.-A'!A:F,4,0)/1000)</f>
        <v>742.89200000000005</v>
      </c>
      <c r="D11" s="12"/>
      <c r="E11" s="230">
        <f>IF(ISERROR(VLOOKUP("Celkem:",'ZV Vykáz.-A'!A:F,6,0)),0,VLOOKUP("Celkem:",'ZV Vykáz.-A'!A:F,6,0)/1000)</f>
        <v>928.79529999999977</v>
      </c>
      <c r="F11" s="32">
        <f>B11</f>
        <v>693.57399999999996</v>
      </c>
      <c r="G11" s="229">
        <f>E11-F11</f>
        <v>235.22129999999981</v>
      </c>
      <c r="H11" s="235">
        <f>IF(F11&lt;0.00000001,"",E11/F11)</f>
        <v>1.3391437683650191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25363.32</v>
      </c>
      <c r="C12" s="37">
        <f>IF(ISERROR(VLOOKUP("Celkem",CaseMix!A:D,3,0)),0,VLOOKUP("Celkem",CaseMix!A:D,3,0)*30)</f>
        <v>27183.299999999996</v>
      </c>
      <c r="D12" s="12"/>
      <c r="E12" s="233">
        <f>IF(ISERROR(VLOOKUP("Celkem",CaseMix!A:D,4,0)),0,VLOOKUP("Celkem",CaseMix!A:D,4,0)*30)</f>
        <v>26980.98</v>
      </c>
      <c r="F12" s="36">
        <f>B12</f>
        <v>25363.32</v>
      </c>
      <c r="G12" s="234">
        <f>E12-F12</f>
        <v>1617.6599999999999</v>
      </c>
      <c r="H12" s="237">
        <f>IF(F12&lt;0.00000001,"",E12/F12)</f>
        <v>1.0637795052067316</v>
      </c>
    </row>
    <row r="13" spans="1:8" ht="14.4" customHeight="1" thickBot="1" x14ac:dyDescent="0.35">
      <c r="A13" s="4" t="s">
        <v>101</v>
      </c>
      <c r="B13" s="9">
        <f>SUM(B11:B12)</f>
        <v>26056.894</v>
      </c>
      <c r="C13" s="41">
        <f>SUM(C11:C12)</f>
        <v>27926.191999999995</v>
      </c>
      <c r="D13" s="12"/>
      <c r="E13" s="9">
        <f>SUM(E11:E12)</f>
        <v>27909.775300000001</v>
      </c>
      <c r="F13" s="40">
        <f>SUM(F11:F12)</f>
        <v>26056.894</v>
      </c>
      <c r="G13" s="40">
        <f>E13-F13</f>
        <v>1852.8813000000009</v>
      </c>
      <c r="H13" s="239">
        <f>IF(F13&lt;0.00000001,"",E13/F13)</f>
        <v>1.0711090623464179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1.5669886745172685</v>
      </c>
      <c r="C15" s="43">
        <f>IF(C9=0,"",C13/C9)</f>
        <v>1.5953435374021079</v>
      </c>
      <c r="D15" s="12"/>
      <c r="E15" s="10">
        <f>IF(E9=0,"",E13/E9)</f>
        <v>1.4690598052350519</v>
      </c>
      <c r="F15" s="42">
        <f>IF(F9=0,"",F13/F9)</f>
        <v>1.3486582023228562</v>
      </c>
      <c r="G15" s="42">
        <f>IF(ISERROR(F15-E15),"",E15-F15)</f>
        <v>0.1204016029121957</v>
      </c>
      <c r="H15" s="240">
        <f>IF(ISERROR(F15-E15),"",IF(F15&lt;0.00000001,"",E15/F15))</f>
        <v>1.089275105215556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1.052493413906515</v>
      </c>
      <c r="C4" s="330">
        <f t="shared" ref="C4:M4" si="0">(C10+C8)/C6</f>
        <v>1.4690597941814851</v>
      </c>
      <c r="D4" s="330">
        <f t="shared" si="0"/>
        <v>4.8888087394192391E-2</v>
      </c>
      <c r="E4" s="330">
        <f t="shared" si="0"/>
        <v>4.8888087394192391E-2</v>
      </c>
      <c r="F4" s="330">
        <f t="shared" si="0"/>
        <v>4.8888087394192391E-2</v>
      </c>
      <c r="G4" s="330">
        <f t="shared" si="0"/>
        <v>4.8888087394192391E-2</v>
      </c>
      <c r="H4" s="330">
        <f t="shared" si="0"/>
        <v>4.8888087394192391E-2</v>
      </c>
      <c r="I4" s="330">
        <f t="shared" si="0"/>
        <v>4.8888087394192391E-2</v>
      </c>
      <c r="J4" s="330">
        <f t="shared" si="0"/>
        <v>4.8888087394192391E-2</v>
      </c>
      <c r="K4" s="330">
        <f t="shared" si="0"/>
        <v>4.8888087394192391E-2</v>
      </c>
      <c r="L4" s="330">
        <f t="shared" si="0"/>
        <v>4.8888087394192391E-2</v>
      </c>
      <c r="M4" s="330">
        <f t="shared" si="0"/>
        <v>4.8888087394192391E-2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9843.44895</v>
      </c>
      <c r="C5" s="330">
        <f>IF(ISERROR(VLOOKUP($A5,'Man Tab'!$A:$Q,COLUMN()+2,0)),0,VLOOKUP($A5,'Man Tab'!$A:$Q,COLUMN()+2,0))</f>
        <v>9154.9439000000002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9843.44895</v>
      </c>
      <c r="C6" s="332">
        <f t="shared" ref="C6:M6" si="1">C5+B6</f>
        <v>18998.39285</v>
      </c>
      <c r="D6" s="332">
        <f t="shared" si="1"/>
        <v>18998.39285</v>
      </c>
      <c r="E6" s="332">
        <f t="shared" si="1"/>
        <v>18998.39285</v>
      </c>
      <c r="F6" s="332">
        <f t="shared" si="1"/>
        <v>18998.39285</v>
      </c>
      <c r="G6" s="332">
        <f t="shared" si="1"/>
        <v>18998.39285</v>
      </c>
      <c r="H6" s="332">
        <f t="shared" si="1"/>
        <v>18998.39285</v>
      </c>
      <c r="I6" s="332">
        <f t="shared" si="1"/>
        <v>18998.39285</v>
      </c>
      <c r="J6" s="332">
        <f t="shared" si="1"/>
        <v>18998.39285</v>
      </c>
      <c r="K6" s="332">
        <f t="shared" si="1"/>
        <v>18998.39285</v>
      </c>
      <c r="L6" s="332">
        <f t="shared" si="1"/>
        <v>18998.39285</v>
      </c>
      <c r="M6" s="332">
        <f t="shared" si="1"/>
        <v>18998.39285</v>
      </c>
    </row>
    <row r="7" spans="1:13" ht="14.4" customHeight="1" x14ac:dyDescent="0.3">
      <c r="A7" s="331" t="s">
        <v>126</v>
      </c>
      <c r="B7" s="331">
        <v>330.72300000000001</v>
      </c>
      <c r="C7" s="331">
        <v>899.36599999999999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9921.69</v>
      </c>
      <c r="C8" s="332">
        <f t="shared" ref="C8:M8" si="2">C7*30</f>
        <v>26980.98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438475.18999999994</v>
      </c>
      <c r="C9" s="331">
        <v>490319.89999999991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438.47518999999994</v>
      </c>
      <c r="C10" s="332">
        <f t="shared" ref="C10:M10" si="3">C9/1000+B10</f>
        <v>928.79508999999985</v>
      </c>
      <c r="D10" s="332">
        <f t="shared" si="3"/>
        <v>928.79508999999985</v>
      </c>
      <c r="E10" s="332">
        <f t="shared" si="3"/>
        <v>928.79508999999985</v>
      </c>
      <c r="F10" s="332">
        <f t="shared" si="3"/>
        <v>928.79508999999985</v>
      </c>
      <c r="G10" s="332">
        <f t="shared" si="3"/>
        <v>928.79508999999985</v>
      </c>
      <c r="H10" s="332">
        <f t="shared" si="3"/>
        <v>928.79508999999985</v>
      </c>
      <c r="I10" s="332">
        <f t="shared" si="3"/>
        <v>928.79508999999985</v>
      </c>
      <c r="J10" s="332">
        <f t="shared" si="3"/>
        <v>928.79508999999985</v>
      </c>
      <c r="K10" s="332">
        <f t="shared" si="3"/>
        <v>928.79508999999985</v>
      </c>
      <c r="L10" s="332">
        <f t="shared" si="3"/>
        <v>928.79508999999985</v>
      </c>
      <c r="M10" s="332">
        <f t="shared" si="3"/>
        <v>928.79508999999985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1.3486582023228562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1.3486582023228562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46.278751465507</v>
      </c>
      <c r="C6" s="53">
        <v>3.8565626221249998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7906.1191222197504</v>
      </c>
      <c r="C7" s="56">
        <v>658.84326018497995</v>
      </c>
      <c r="D7" s="56">
        <v>587.25537999999995</v>
      </c>
      <c r="E7" s="56">
        <v>628.7278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1215.9831799999999</v>
      </c>
      <c r="Q7" s="189">
        <v>0.92281674070499997</v>
      </c>
    </row>
    <row r="8" spans="1:17" ht="14.4" customHeight="1" x14ac:dyDescent="0.3">
      <c r="A8" s="19" t="s">
        <v>36</v>
      </c>
      <c r="B8" s="55">
        <v>1878.3650559693999</v>
      </c>
      <c r="C8" s="56">
        <v>156.53042133078301</v>
      </c>
      <c r="D8" s="56">
        <v>276.18900000000002</v>
      </c>
      <c r="E8" s="56">
        <v>215.75399999999999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491.94299999999998</v>
      </c>
      <c r="Q8" s="189">
        <v>1.571397418526</v>
      </c>
    </row>
    <row r="9" spans="1:17" ht="14.4" customHeight="1" x14ac:dyDescent="0.3">
      <c r="A9" s="19" t="s">
        <v>37</v>
      </c>
      <c r="B9" s="55">
        <v>17996.810044375699</v>
      </c>
      <c r="C9" s="56">
        <v>1499.73417036464</v>
      </c>
      <c r="D9" s="56">
        <v>1518.2809099999999</v>
      </c>
      <c r="E9" s="56">
        <v>1021.9570200000001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2540.2379299999998</v>
      </c>
      <c r="Q9" s="189">
        <v>0.84689606338099999</v>
      </c>
    </row>
    <row r="10" spans="1:17" ht="14.4" customHeight="1" x14ac:dyDescent="0.3">
      <c r="A10" s="19" t="s">
        <v>38</v>
      </c>
      <c r="B10" s="55">
        <v>1395.62022392783</v>
      </c>
      <c r="C10" s="56">
        <v>116.30168532731901</v>
      </c>
      <c r="D10" s="56">
        <v>113.91567999999999</v>
      </c>
      <c r="E10" s="56">
        <v>127.14761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241.06328999999999</v>
      </c>
      <c r="Q10" s="189">
        <v>1.0363705793319999</v>
      </c>
    </row>
    <row r="11" spans="1:17" ht="14.4" customHeight="1" x14ac:dyDescent="0.3">
      <c r="A11" s="19" t="s">
        <v>39</v>
      </c>
      <c r="B11" s="55">
        <v>1153.0393137769199</v>
      </c>
      <c r="C11" s="56">
        <v>96.086609481408999</v>
      </c>
      <c r="D11" s="56">
        <v>76.935249999999996</v>
      </c>
      <c r="E11" s="56">
        <v>66.137640000000005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143.07289</v>
      </c>
      <c r="Q11" s="189">
        <v>0.74449962784699997</v>
      </c>
    </row>
    <row r="12" spans="1:17" ht="14.4" customHeight="1" x14ac:dyDescent="0.3">
      <c r="A12" s="19" t="s">
        <v>40</v>
      </c>
      <c r="B12" s="55">
        <v>140.87850396231701</v>
      </c>
      <c r="C12" s="56">
        <v>11.739875330193</v>
      </c>
      <c r="D12" s="56">
        <v>4.0274999999999999</v>
      </c>
      <c r="E12" s="56">
        <v>0.89707000000000003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4.9245700000000001</v>
      </c>
      <c r="Q12" s="189">
        <v>0.20973689504699999</v>
      </c>
    </row>
    <row r="13" spans="1:17" ht="14.4" customHeight="1" x14ac:dyDescent="0.3">
      <c r="A13" s="19" t="s">
        <v>41</v>
      </c>
      <c r="B13" s="55">
        <v>188.54430303443399</v>
      </c>
      <c r="C13" s="56">
        <v>15.712025252868999</v>
      </c>
      <c r="D13" s="56">
        <v>17.3736</v>
      </c>
      <c r="E13" s="56">
        <v>15.27097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32.644570000000002</v>
      </c>
      <c r="Q13" s="189">
        <v>1.038840298262</v>
      </c>
    </row>
    <row r="14" spans="1:17" ht="14.4" customHeight="1" x14ac:dyDescent="0.3">
      <c r="A14" s="19" t="s">
        <v>42</v>
      </c>
      <c r="B14" s="55">
        <v>2013.5577490911701</v>
      </c>
      <c r="C14" s="56">
        <v>167.796479090931</v>
      </c>
      <c r="D14" s="56">
        <v>250.732</v>
      </c>
      <c r="E14" s="56">
        <v>195.07900000000001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445.81099999999998</v>
      </c>
      <c r="Q14" s="189">
        <v>1.328427754906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552.09403110718597</v>
      </c>
      <c r="C17" s="56">
        <v>46.007835925598002</v>
      </c>
      <c r="D17" s="56">
        <v>11.606109999999999</v>
      </c>
      <c r="E17" s="56">
        <v>79.25497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90.861080000000001</v>
      </c>
      <c r="Q17" s="189">
        <v>0.98745222603899996</v>
      </c>
    </row>
    <row r="18" spans="1:17" ht="14.4" customHeight="1" x14ac:dyDescent="0.3">
      <c r="A18" s="19" t="s">
        <v>46</v>
      </c>
      <c r="B18" s="55">
        <v>6.955887294489</v>
      </c>
      <c r="C18" s="56">
        <v>0.57965727454000004</v>
      </c>
      <c r="D18" s="56">
        <v>1.899</v>
      </c>
      <c r="E18" s="56">
        <v>3.76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5.6589999999999998</v>
      </c>
      <c r="Q18" s="189">
        <v>4.8813326844580001</v>
      </c>
    </row>
    <row r="19" spans="1:17" ht="14.4" customHeight="1" x14ac:dyDescent="0.3">
      <c r="A19" s="19" t="s">
        <v>47</v>
      </c>
      <c r="B19" s="55">
        <v>2357.0765916413702</v>
      </c>
      <c r="C19" s="56">
        <v>196.42304930344699</v>
      </c>
      <c r="D19" s="56">
        <v>216.67977999999999</v>
      </c>
      <c r="E19" s="56">
        <v>140.75497999999999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357.43475999999998</v>
      </c>
      <c r="Q19" s="189">
        <v>0.90985951309500002</v>
      </c>
    </row>
    <row r="20" spans="1:17" ht="14.4" customHeight="1" x14ac:dyDescent="0.3">
      <c r="A20" s="19" t="s">
        <v>48</v>
      </c>
      <c r="B20" s="55">
        <v>77351.021322242494</v>
      </c>
      <c r="C20" s="56">
        <v>6445.9184435202096</v>
      </c>
      <c r="D20" s="56">
        <v>6530.1080400000001</v>
      </c>
      <c r="E20" s="56">
        <v>6401.2013100000004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12931.30935</v>
      </c>
      <c r="Q20" s="189">
        <v>1.0030618183660001</v>
      </c>
    </row>
    <row r="21" spans="1:17" ht="14.4" customHeight="1" x14ac:dyDescent="0.3">
      <c r="A21" s="20" t="s">
        <v>49</v>
      </c>
      <c r="B21" s="55">
        <v>2655.0066232592499</v>
      </c>
      <c r="C21" s="56">
        <v>221.250551938271</v>
      </c>
      <c r="D21" s="56">
        <v>233.994</v>
      </c>
      <c r="E21" s="56">
        <v>233.994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467.988</v>
      </c>
      <c r="Q21" s="189">
        <v>1.057597361679</v>
      </c>
    </row>
    <row r="22" spans="1:17" ht="14.4" customHeight="1" x14ac:dyDescent="0.3">
      <c r="A22" s="19" t="s">
        <v>50</v>
      </c>
      <c r="B22" s="55">
        <v>76.250001759984997</v>
      </c>
      <c r="C22" s="56">
        <v>6.3541668133320002</v>
      </c>
      <c r="D22" s="56">
        <v>4.4527999999999999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4.4527999999999999</v>
      </c>
      <c r="Q22" s="189">
        <v>0.35038425420699998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206.01956151578599</v>
      </c>
      <c r="C24" s="56">
        <v>17.168296792982002</v>
      </c>
      <c r="D24" s="56">
        <v>-1.00000001E-4</v>
      </c>
      <c r="E24" s="56">
        <v>25.007529999999001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25.007429999997001</v>
      </c>
      <c r="Q24" s="189">
        <v>0.72830258882200005</v>
      </c>
    </row>
    <row r="25" spans="1:17" ht="14.4" customHeight="1" x14ac:dyDescent="0.3">
      <c r="A25" s="21" t="s">
        <v>53</v>
      </c>
      <c r="B25" s="58">
        <v>115923.637086644</v>
      </c>
      <c r="C25" s="59">
        <v>9660.3030905536398</v>
      </c>
      <c r="D25" s="59">
        <v>9843.44895</v>
      </c>
      <c r="E25" s="59">
        <v>9154.9439000000002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18998.39285</v>
      </c>
      <c r="Q25" s="190">
        <v>0.98332281461100002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1195.33449</v>
      </c>
      <c r="E26" s="56">
        <v>1077.2094500000001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2272.54394</v>
      </c>
      <c r="Q26" s="189" t="s">
        <v>312</v>
      </c>
    </row>
    <row r="27" spans="1:17" ht="14.4" customHeight="1" x14ac:dyDescent="0.3">
      <c r="A27" s="22" t="s">
        <v>55</v>
      </c>
      <c r="B27" s="58">
        <v>115923.637086644</v>
      </c>
      <c r="C27" s="59">
        <v>9660.3030905536398</v>
      </c>
      <c r="D27" s="59">
        <v>11038.783439999999</v>
      </c>
      <c r="E27" s="59">
        <v>10232.153350000001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21270.93679</v>
      </c>
      <c r="Q27" s="190">
        <v>1.100945622027</v>
      </c>
    </row>
    <row r="28" spans="1:17" ht="14.4" customHeight="1" x14ac:dyDescent="0.3">
      <c r="A28" s="20" t="s">
        <v>56</v>
      </c>
      <c r="B28" s="55">
        <v>138.075681795316</v>
      </c>
      <c r="C28" s="56">
        <v>11.506306816276</v>
      </c>
      <c r="D28" s="56">
        <v>9.1000300000000003</v>
      </c>
      <c r="E28" s="56">
        <v>9.6820799999999991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18.782109999999999</v>
      </c>
      <c r="Q28" s="189">
        <v>0.81616587754400005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108966.99201674901</v>
      </c>
      <c r="C6" s="619">
        <v>116940.76106999999</v>
      </c>
      <c r="D6" s="620">
        <v>7973.7690532512797</v>
      </c>
      <c r="E6" s="621">
        <v>1.073176004087</v>
      </c>
      <c r="F6" s="619">
        <v>115923.637086644</v>
      </c>
      <c r="G6" s="620">
        <v>19320.606181107301</v>
      </c>
      <c r="H6" s="622">
        <v>9154.9439000000002</v>
      </c>
      <c r="I6" s="619">
        <v>18998.39285</v>
      </c>
      <c r="J6" s="620">
        <v>-322.21333110727198</v>
      </c>
      <c r="K6" s="623">
        <v>0.16388713576799999</v>
      </c>
    </row>
    <row r="7" spans="1:11" ht="14.4" customHeight="1" thickBot="1" x14ac:dyDescent="0.35">
      <c r="A7" s="638" t="s">
        <v>315</v>
      </c>
      <c r="B7" s="619">
        <v>32659.327962342599</v>
      </c>
      <c r="C7" s="619">
        <v>33065.330860000002</v>
      </c>
      <c r="D7" s="620">
        <v>406.00289765735602</v>
      </c>
      <c r="E7" s="621">
        <v>1.01243145291</v>
      </c>
      <c r="F7" s="619">
        <v>32719.221114823798</v>
      </c>
      <c r="G7" s="620">
        <v>5453.2035191372997</v>
      </c>
      <c r="H7" s="622">
        <v>2270.9716400000002</v>
      </c>
      <c r="I7" s="619">
        <v>5115.6808600000004</v>
      </c>
      <c r="J7" s="620">
        <v>-337.522659137304</v>
      </c>
      <c r="K7" s="623">
        <v>0.15635093641200001</v>
      </c>
    </row>
    <row r="8" spans="1:11" ht="14.4" customHeight="1" thickBot="1" x14ac:dyDescent="0.35">
      <c r="A8" s="639" t="s">
        <v>316</v>
      </c>
      <c r="B8" s="619">
        <v>30478.986905138601</v>
      </c>
      <c r="C8" s="619">
        <v>31035.699860000001</v>
      </c>
      <c r="D8" s="620">
        <v>556.71295486143197</v>
      </c>
      <c r="E8" s="621">
        <v>1.0182654678309999</v>
      </c>
      <c r="F8" s="619">
        <v>30705.6633657327</v>
      </c>
      <c r="G8" s="620">
        <v>5117.6105609554397</v>
      </c>
      <c r="H8" s="622">
        <v>2075.89264</v>
      </c>
      <c r="I8" s="619">
        <v>4669.8698599999998</v>
      </c>
      <c r="J8" s="620">
        <v>-447.74070095544198</v>
      </c>
      <c r="K8" s="623">
        <v>0.15208496896400001</v>
      </c>
    </row>
    <row r="9" spans="1:11" ht="14.4" customHeight="1" thickBot="1" x14ac:dyDescent="0.35">
      <c r="A9" s="640" t="s">
        <v>317</v>
      </c>
      <c r="B9" s="624">
        <v>0</v>
      </c>
      <c r="C9" s="624">
        <v>7.7400000000000004E-3</v>
      </c>
      <c r="D9" s="625">
        <v>7.7400000000000004E-3</v>
      </c>
      <c r="E9" s="626" t="s">
        <v>312</v>
      </c>
      <c r="F9" s="624">
        <v>0</v>
      </c>
      <c r="G9" s="625">
        <v>0</v>
      </c>
      <c r="H9" s="627">
        <v>5.2999999999999998E-4</v>
      </c>
      <c r="I9" s="624">
        <v>4.2999999999999999E-4</v>
      </c>
      <c r="J9" s="625">
        <v>4.2999999999999999E-4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7.7400000000000004E-3</v>
      </c>
      <c r="D10" s="620">
        <v>7.7400000000000004E-3</v>
      </c>
      <c r="E10" s="629" t="s">
        <v>312</v>
      </c>
      <c r="F10" s="619">
        <v>0</v>
      </c>
      <c r="G10" s="620">
        <v>0</v>
      </c>
      <c r="H10" s="622">
        <v>5.2999999999999998E-4</v>
      </c>
      <c r="I10" s="619">
        <v>4.2999999999999999E-4</v>
      </c>
      <c r="J10" s="620">
        <v>4.2999999999999999E-4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0</v>
      </c>
      <c r="C11" s="624">
        <v>48.595999999999997</v>
      </c>
      <c r="D11" s="625">
        <v>48.595999999999997</v>
      </c>
      <c r="E11" s="626" t="s">
        <v>320</v>
      </c>
      <c r="F11" s="624">
        <v>46.278751465507</v>
      </c>
      <c r="G11" s="625">
        <v>7.7131252442509997</v>
      </c>
      <c r="H11" s="627">
        <v>0</v>
      </c>
      <c r="I11" s="624">
        <v>0</v>
      </c>
      <c r="J11" s="625">
        <v>-7.7131252442509997</v>
      </c>
      <c r="K11" s="631">
        <v>0</v>
      </c>
    </row>
    <row r="12" spans="1:11" ht="14.4" customHeight="1" thickBot="1" x14ac:dyDescent="0.35">
      <c r="A12" s="641" t="s">
        <v>321</v>
      </c>
      <c r="B12" s="619">
        <v>0</v>
      </c>
      <c r="C12" s="619">
        <v>48.595999999999997</v>
      </c>
      <c r="D12" s="620">
        <v>48.595999999999997</v>
      </c>
      <c r="E12" s="629" t="s">
        <v>320</v>
      </c>
      <c r="F12" s="619">
        <v>46.278751465507</v>
      </c>
      <c r="G12" s="620">
        <v>7.7131252442509997</v>
      </c>
      <c r="H12" s="622">
        <v>0</v>
      </c>
      <c r="I12" s="619">
        <v>0</v>
      </c>
      <c r="J12" s="620">
        <v>-7.7131252442509997</v>
      </c>
      <c r="K12" s="623">
        <v>0</v>
      </c>
    </row>
    <row r="13" spans="1:11" ht="14.4" customHeight="1" thickBot="1" x14ac:dyDescent="0.35">
      <c r="A13" s="640" t="s">
        <v>322</v>
      </c>
      <c r="B13" s="624">
        <v>7904.6875470309296</v>
      </c>
      <c r="C13" s="624">
        <v>7795.9432699999998</v>
      </c>
      <c r="D13" s="625">
        <v>-108.744277030924</v>
      </c>
      <c r="E13" s="632">
        <v>0.98624306446200005</v>
      </c>
      <c r="F13" s="624">
        <v>7906.1191222197504</v>
      </c>
      <c r="G13" s="625">
        <v>1317.6865203699599</v>
      </c>
      <c r="H13" s="627">
        <v>628.7278</v>
      </c>
      <c r="I13" s="624">
        <v>1215.9831799999999</v>
      </c>
      <c r="J13" s="625">
        <v>-101.70334036995899</v>
      </c>
      <c r="K13" s="631">
        <v>0.15380279011699999</v>
      </c>
    </row>
    <row r="14" spans="1:11" ht="14.4" customHeight="1" thickBot="1" x14ac:dyDescent="0.35">
      <c r="A14" s="641" t="s">
        <v>323</v>
      </c>
      <c r="B14" s="619">
        <v>3933.2867630989399</v>
      </c>
      <c r="C14" s="619">
        <v>3621.0666500000002</v>
      </c>
      <c r="D14" s="620">
        <v>-312.220113098941</v>
      </c>
      <c r="E14" s="621">
        <v>0.92062106530599996</v>
      </c>
      <c r="F14" s="619">
        <v>3580.1179297333201</v>
      </c>
      <c r="G14" s="620">
        <v>596.68632162222002</v>
      </c>
      <c r="H14" s="622">
        <v>300.01316000000003</v>
      </c>
      <c r="I14" s="619">
        <v>567.19966999999997</v>
      </c>
      <c r="J14" s="620">
        <v>-29.486651622219998</v>
      </c>
      <c r="K14" s="623">
        <v>0.15843044311099999</v>
      </c>
    </row>
    <row r="15" spans="1:11" ht="14.4" customHeight="1" thickBot="1" x14ac:dyDescent="0.35">
      <c r="A15" s="641" t="s">
        <v>324</v>
      </c>
      <c r="B15" s="619">
        <v>1309</v>
      </c>
      <c r="C15" s="619">
        <v>1615.0152700000001</v>
      </c>
      <c r="D15" s="620">
        <v>306.01526999999999</v>
      </c>
      <c r="E15" s="621">
        <v>1.233777899159</v>
      </c>
      <c r="F15" s="619">
        <v>1604.0004421517001</v>
      </c>
      <c r="G15" s="620">
        <v>267.33340702528301</v>
      </c>
      <c r="H15" s="622">
        <v>126.68482</v>
      </c>
      <c r="I15" s="619">
        <v>242.00006999999999</v>
      </c>
      <c r="J15" s="620">
        <v>-25.333337025281999</v>
      </c>
      <c r="K15" s="623">
        <v>0.150872820007</v>
      </c>
    </row>
    <row r="16" spans="1:11" ht="14.4" customHeight="1" thickBot="1" x14ac:dyDescent="0.35">
      <c r="A16" s="641" t="s">
        <v>325</v>
      </c>
      <c r="B16" s="619">
        <v>193</v>
      </c>
      <c r="C16" s="619">
        <v>188.91407000000001</v>
      </c>
      <c r="D16" s="620">
        <v>-4.0859299999990002</v>
      </c>
      <c r="E16" s="621">
        <v>0.97882937823799998</v>
      </c>
      <c r="F16" s="619">
        <v>193.000053201545</v>
      </c>
      <c r="G16" s="620">
        <v>32.166675533590002</v>
      </c>
      <c r="H16" s="622">
        <v>15.44088</v>
      </c>
      <c r="I16" s="619">
        <v>22.706230000000001</v>
      </c>
      <c r="J16" s="620">
        <v>-9.4604455335900006</v>
      </c>
      <c r="K16" s="623">
        <v>0.117648827673</v>
      </c>
    </row>
    <row r="17" spans="1:11" ht="14.4" customHeight="1" thickBot="1" x14ac:dyDescent="0.35">
      <c r="A17" s="641" t="s">
        <v>326</v>
      </c>
      <c r="B17" s="619">
        <v>131.042867562895</v>
      </c>
      <c r="C17" s="619">
        <v>323.93776000000003</v>
      </c>
      <c r="D17" s="620">
        <v>192.894892437105</v>
      </c>
      <c r="E17" s="621">
        <v>2.4719984080359998</v>
      </c>
      <c r="F17" s="619">
        <v>308.00008490194699</v>
      </c>
      <c r="G17" s="620">
        <v>51.333347483657001</v>
      </c>
      <c r="H17" s="622">
        <v>9.2463999999999995</v>
      </c>
      <c r="I17" s="619">
        <v>40.134399999999999</v>
      </c>
      <c r="J17" s="620">
        <v>-11.198947483656999</v>
      </c>
      <c r="K17" s="623">
        <v>0.13030645758600001</v>
      </c>
    </row>
    <row r="18" spans="1:11" ht="14.4" customHeight="1" thickBot="1" x14ac:dyDescent="0.35">
      <c r="A18" s="641" t="s">
        <v>327</v>
      </c>
      <c r="B18" s="619">
        <v>37.999998803091998</v>
      </c>
      <c r="C18" s="619">
        <v>364.39881000000003</v>
      </c>
      <c r="D18" s="620">
        <v>326.39881119690801</v>
      </c>
      <c r="E18" s="621">
        <v>9.5894426704650009</v>
      </c>
      <c r="F18" s="619">
        <v>429.00011825628297</v>
      </c>
      <c r="G18" s="620">
        <v>71.500019709379998</v>
      </c>
      <c r="H18" s="622">
        <v>0</v>
      </c>
      <c r="I18" s="619">
        <v>0</v>
      </c>
      <c r="J18" s="620">
        <v>-71.500019709379998</v>
      </c>
      <c r="K18" s="623">
        <v>0</v>
      </c>
    </row>
    <row r="19" spans="1:11" ht="14.4" customHeight="1" thickBot="1" x14ac:dyDescent="0.35">
      <c r="A19" s="641" t="s">
        <v>328</v>
      </c>
      <c r="B19" s="619">
        <v>1665.2556682172401</v>
      </c>
      <c r="C19" s="619">
        <v>1214.87798</v>
      </c>
      <c r="D19" s="620">
        <v>-450.37768821723898</v>
      </c>
      <c r="E19" s="621">
        <v>0.72954441962600003</v>
      </c>
      <c r="F19" s="619">
        <v>1315.0003624872099</v>
      </c>
      <c r="G19" s="620">
        <v>219.166727081201</v>
      </c>
      <c r="H19" s="622">
        <v>134.38839999999999</v>
      </c>
      <c r="I19" s="619">
        <v>254.27223000000001</v>
      </c>
      <c r="J19" s="620">
        <v>35.105502918798003</v>
      </c>
      <c r="K19" s="623">
        <v>0.19336285924499999</v>
      </c>
    </row>
    <row r="20" spans="1:11" ht="14.4" customHeight="1" thickBot="1" x14ac:dyDescent="0.35">
      <c r="A20" s="641" t="s">
        <v>329</v>
      </c>
      <c r="B20" s="619">
        <v>312.78314083113497</v>
      </c>
      <c r="C20" s="619">
        <v>174.49109999999999</v>
      </c>
      <c r="D20" s="620">
        <v>-138.29204083113501</v>
      </c>
      <c r="E20" s="621">
        <v>0.55786606508299996</v>
      </c>
      <c r="F20" s="619">
        <v>187.00005154761101</v>
      </c>
      <c r="G20" s="620">
        <v>31.166675257935001</v>
      </c>
      <c r="H20" s="622">
        <v>0.87724999999999997</v>
      </c>
      <c r="I20" s="619">
        <v>27.98057</v>
      </c>
      <c r="J20" s="620">
        <v>-3.186105257935</v>
      </c>
      <c r="K20" s="623">
        <v>0.14962867533099999</v>
      </c>
    </row>
    <row r="21" spans="1:11" ht="14.4" customHeight="1" thickBot="1" x14ac:dyDescent="0.35">
      <c r="A21" s="641" t="s">
        <v>330</v>
      </c>
      <c r="B21" s="619">
        <v>322.31910851762399</v>
      </c>
      <c r="C21" s="619">
        <v>293.24162999999999</v>
      </c>
      <c r="D21" s="620">
        <v>-29.077478517624002</v>
      </c>
      <c r="E21" s="621">
        <v>0.90978667491499998</v>
      </c>
      <c r="F21" s="619">
        <v>290.00007994014499</v>
      </c>
      <c r="G21" s="620">
        <v>48.333346656689997</v>
      </c>
      <c r="H21" s="622">
        <v>42.076889999999999</v>
      </c>
      <c r="I21" s="619">
        <v>61.690010000000001</v>
      </c>
      <c r="J21" s="620">
        <v>13.356663343309</v>
      </c>
      <c r="K21" s="623">
        <v>0.212724113775</v>
      </c>
    </row>
    <row r="22" spans="1:11" ht="14.4" customHeight="1" thickBot="1" x14ac:dyDescent="0.35">
      <c r="A22" s="640" t="s">
        <v>331</v>
      </c>
      <c r="B22" s="624">
        <v>1816.35074269759</v>
      </c>
      <c r="C22" s="624">
        <v>1906.895</v>
      </c>
      <c r="D22" s="625">
        <v>90.544257302410998</v>
      </c>
      <c r="E22" s="632">
        <v>1.0498495445689999</v>
      </c>
      <c r="F22" s="624">
        <v>1878.3650559693999</v>
      </c>
      <c r="G22" s="625">
        <v>313.06084266156699</v>
      </c>
      <c r="H22" s="627">
        <v>215.75399999999999</v>
      </c>
      <c r="I22" s="624">
        <v>491.94299999999998</v>
      </c>
      <c r="J22" s="625">
        <v>178.88215733843299</v>
      </c>
      <c r="K22" s="631">
        <v>0.26189956975399997</v>
      </c>
    </row>
    <row r="23" spans="1:11" ht="14.4" customHeight="1" thickBot="1" x14ac:dyDescent="0.35">
      <c r="A23" s="641" t="s">
        <v>332</v>
      </c>
      <c r="B23" s="619">
        <v>1448.99995436002</v>
      </c>
      <c r="C23" s="619">
        <v>1509.627</v>
      </c>
      <c r="D23" s="620">
        <v>60.627045639979997</v>
      </c>
      <c r="E23" s="621">
        <v>1.0418406125249999</v>
      </c>
      <c r="F23" s="619">
        <v>1492.19794814597</v>
      </c>
      <c r="G23" s="620">
        <v>248.69965802432901</v>
      </c>
      <c r="H23" s="622">
        <v>185.13</v>
      </c>
      <c r="I23" s="619">
        <v>404.44499999999999</v>
      </c>
      <c r="J23" s="620">
        <v>155.74534197567101</v>
      </c>
      <c r="K23" s="623">
        <v>0.271039777599</v>
      </c>
    </row>
    <row r="24" spans="1:11" ht="14.4" customHeight="1" thickBot="1" x14ac:dyDescent="0.35">
      <c r="A24" s="641" t="s">
        <v>333</v>
      </c>
      <c r="B24" s="619">
        <v>367.35078833757001</v>
      </c>
      <c r="C24" s="619">
        <v>397.26799999999997</v>
      </c>
      <c r="D24" s="620">
        <v>29.917211662429999</v>
      </c>
      <c r="E24" s="621">
        <v>1.0814404449699999</v>
      </c>
      <c r="F24" s="619">
        <v>386.16710782342898</v>
      </c>
      <c r="G24" s="620">
        <v>64.361184637237997</v>
      </c>
      <c r="H24" s="622">
        <v>30.623999999999999</v>
      </c>
      <c r="I24" s="619">
        <v>87.498000000000005</v>
      </c>
      <c r="J24" s="620">
        <v>23.136815362760998</v>
      </c>
      <c r="K24" s="623">
        <v>0.22658066476200001</v>
      </c>
    </row>
    <row r="25" spans="1:11" ht="14.4" customHeight="1" thickBot="1" x14ac:dyDescent="0.35">
      <c r="A25" s="640" t="s">
        <v>334</v>
      </c>
      <c r="B25" s="624">
        <v>17917.508500694301</v>
      </c>
      <c r="C25" s="624">
        <v>18361.177749999999</v>
      </c>
      <c r="D25" s="625">
        <v>443.66924930574498</v>
      </c>
      <c r="E25" s="632">
        <v>1.024761771386</v>
      </c>
      <c r="F25" s="624">
        <v>17996.810044375699</v>
      </c>
      <c r="G25" s="625">
        <v>2999.46834072929</v>
      </c>
      <c r="H25" s="627">
        <v>1021.9570200000001</v>
      </c>
      <c r="I25" s="624">
        <v>2540.2379299999998</v>
      </c>
      <c r="J25" s="625">
        <v>-459.23041072928498</v>
      </c>
      <c r="K25" s="631">
        <v>0.14114934389600001</v>
      </c>
    </row>
    <row r="26" spans="1:11" ht="14.4" customHeight="1" thickBot="1" x14ac:dyDescent="0.35">
      <c r="A26" s="641" t="s">
        <v>335</v>
      </c>
      <c r="B26" s="619">
        <v>92.999997070725001</v>
      </c>
      <c r="C26" s="619">
        <v>155.34429</v>
      </c>
      <c r="D26" s="620">
        <v>62.344292929273998</v>
      </c>
      <c r="E26" s="621">
        <v>1.670368762289</v>
      </c>
      <c r="F26" s="619">
        <v>95.000026187288</v>
      </c>
      <c r="G26" s="620">
        <v>15.833337697880999</v>
      </c>
      <c r="H26" s="622">
        <v>0.68969000000000003</v>
      </c>
      <c r="I26" s="619">
        <v>0.68969000000000003</v>
      </c>
      <c r="J26" s="620">
        <v>-15.143647697881001</v>
      </c>
      <c r="K26" s="623">
        <v>7.2598927349999997E-3</v>
      </c>
    </row>
    <row r="27" spans="1:11" ht="14.4" customHeight="1" thickBot="1" x14ac:dyDescent="0.35">
      <c r="A27" s="641" t="s">
        <v>336</v>
      </c>
      <c r="B27" s="619">
        <v>9.9999996850239992</v>
      </c>
      <c r="C27" s="619">
        <v>10.709490000000001</v>
      </c>
      <c r="D27" s="620">
        <v>0.70949031497500004</v>
      </c>
      <c r="E27" s="621">
        <v>1.070949033732</v>
      </c>
      <c r="F27" s="619">
        <v>20.000005513112999</v>
      </c>
      <c r="G27" s="620">
        <v>3.3333342521849998</v>
      </c>
      <c r="H27" s="622">
        <v>0</v>
      </c>
      <c r="I27" s="619">
        <v>19.612559999999998</v>
      </c>
      <c r="J27" s="620">
        <v>16.279225747813999</v>
      </c>
      <c r="K27" s="623">
        <v>0.98062772968400003</v>
      </c>
    </row>
    <row r="28" spans="1:11" ht="14.4" customHeight="1" thickBot="1" x14ac:dyDescent="0.35">
      <c r="A28" s="641" t="s">
        <v>337</v>
      </c>
      <c r="B28" s="619">
        <v>87.200716553933006</v>
      </c>
      <c r="C28" s="619">
        <v>78.951300000000003</v>
      </c>
      <c r="D28" s="620">
        <v>-8.2494165539330009</v>
      </c>
      <c r="E28" s="621">
        <v>0.90539737653600005</v>
      </c>
      <c r="F28" s="619">
        <v>80.000022052453005</v>
      </c>
      <c r="G28" s="620">
        <v>13.333337008741999</v>
      </c>
      <c r="H28" s="622">
        <v>1.95882</v>
      </c>
      <c r="I28" s="619">
        <v>4.7476200000000004</v>
      </c>
      <c r="J28" s="620">
        <v>-8.5857170087419998</v>
      </c>
      <c r="K28" s="623">
        <v>5.9345233641E-2</v>
      </c>
    </row>
    <row r="29" spans="1:11" ht="14.4" customHeight="1" thickBot="1" x14ac:dyDescent="0.35">
      <c r="A29" s="641" t="s">
        <v>338</v>
      </c>
      <c r="B29" s="619">
        <v>3.9999998740090001</v>
      </c>
      <c r="C29" s="619">
        <v>3.91675</v>
      </c>
      <c r="D29" s="620">
        <v>-8.3249874008999997E-2</v>
      </c>
      <c r="E29" s="621">
        <v>0.97918753084200005</v>
      </c>
      <c r="F29" s="619">
        <v>5.0000013782780002</v>
      </c>
      <c r="G29" s="620">
        <v>0.83333356304600004</v>
      </c>
      <c r="H29" s="622">
        <v>0</v>
      </c>
      <c r="I29" s="619">
        <v>0.50114000000000003</v>
      </c>
      <c r="J29" s="620">
        <v>-0.33219356304600001</v>
      </c>
      <c r="K29" s="623">
        <v>0.10022797237099999</v>
      </c>
    </row>
    <row r="30" spans="1:11" ht="14.4" customHeight="1" thickBot="1" x14ac:dyDescent="0.35">
      <c r="A30" s="641" t="s">
        <v>339</v>
      </c>
      <c r="B30" s="619">
        <v>835.09069278921595</v>
      </c>
      <c r="C30" s="619">
        <v>881.70663000000002</v>
      </c>
      <c r="D30" s="620">
        <v>46.615937210783997</v>
      </c>
      <c r="E30" s="621">
        <v>1.05582140672</v>
      </c>
      <c r="F30" s="619">
        <v>864.72113951100505</v>
      </c>
      <c r="G30" s="620">
        <v>144.12018991850101</v>
      </c>
      <c r="H30" s="622">
        <v>62.914580000000001</v>
      </c>
      <c r="I30" s="619">
        <v>107.34663</v>
      </c>
      <c r="J30" s="620">
        <v>-36.773559918499998</v>
      </c>
      <c r="K30" s="623">
        <v>0.124140170854</v>
      </c>
    </row>
    <row r="31" spans="1:11" ht="14.4" customHeight="1" thickBot="1" x14ac:dyDescent="0.35">
      <c r="A31" s="641" t="s">
        <v>340</v>
      </c>
      <c r="B31" s="619">
        <v>4566.1103264348203</v>
      </c>
      <c r="C31" s="619">
        <v>4532.3464100000001</v>
      </c>
      <c r="D31" s="620">
        <v>-33.763916434815002</v>
      </c>
      <c r="E31" s="621">
        <v>0.99260554081600005</v>
      </c>
      <c r="F31" s="619">
        <v>4493.0012385209302</v>
      </c>
      <c r="G31" s="620">
        <v>748.83353975348905</v>
      </c>
      <c r="H31" s="622">
        <v>251.52825000000001</v>
      </c>
      <c r="I31" s="619">
        <v>583.16869999999994</v>
      </c>
      <c r="J31" s="620">
        <v>-165.66483975348899</v>
      </c>
      <c r="K31" s="623">
        <v>0.12979491191699999</v>
      </c>
    </row>
    <row r="32" spans="1:11" ht="14.4" customHeight="1" thickBot="1" x14ac:dyDescent="0.35">
      <c r="A32" s="641" t="s">
        <v>341</v>
      </c>
      <c r="B32" s="619">
        <v>187.16434028354601</v>
      </c>
      <c r="C32" s="619">
        <v>193.01984999999999</v>
      </c>
      <c r="D32" s="620">
        <v>5.8555097164539998</v>
      </c>
      <c r="E32" s="621">
        <v>1.0312853917980001</v>
      </c>
      <c r="F32" s="619">
        <v>197.25513875777199</v>
      </c>
      <c r="G32" s="620">
        <v>32.875856459627997</v>
      </c>
      <c r="H32" s="622">
        <v>10</v>
      </c>
      <c r="I32" s="619">
        <v>25.266300000000001</v>
      </c>
      <c r="J32" s="620">
        <v>-7.6095564596280001</v>
      </c>
      <c r="K32" s="623">
        <v>0.12808943867799999</v>
      </c>
    </row>
    <row r="33" spans="1:11" ht="14.4" customHeight="1" thickBot="1" x14ac:dyDescent="0.35">
      <c r="A33" s="641" t="s">
        <v>342</v>
      </c>
      <c r="B33" s="619">
        <v>85.689227452135</v>
      </c>
      <c r="C33" s="619">
        <v>48.926029999999997</v>
      </c>
      <c r="D33" s="620">
        <v>-36.763197452135003</v>
      </c>
      <c r="E33" s="621">
        <v>0.57097060452899995</v>
      </c>
      <c r="F33" s="619">
        <v>80.000022052453005</v>
      </c>
      <c r="G33" s="620">
        <v>13.333337008741999</v>
      </c>
      <c r="H33" s="622">
        <v>1.35792</v>
      </c>
      <c r="I33" s="619">
        <v>1.35792</v>
      </c>
      <c r="J33" s="620">
        <v>-11.975417008741999</v>
      </c>
      <c r="K33" s="623">
        <v>1.6973995321E-2</v>
      </c>
    </row>
    <row r="34" spans="1:11" ht="14.4" customHeight="1" thickBot="1" x14ac:dyDescent="0.35">
      <c r="A34" s="641" t="s">
        <v>343</v>
      </c>
      <c r="B34" s="619">
        <v>75.249667460734003</v>
      </c>
      <c r="C34" s="619">
        <v>82.021789999999996</v>
      </c>
      <c r="D34" s="620">
        <v>6.7721225392660003</v>
      </c>
      <c r="E34" s="621">
        <v>1.089995381611</v>
      </c>
      <c r="F34" s="619">
        <v>80.000022052453005</v>
      </c>
      <c r="G34" s="620">
        <v>13.333337008741999</v>
      </c>
      <c r="H34" s="622">
        <v>2.6150000000000002</v>
      </c>
      <c r="I34" s="619">
        <v>5.9569999999999999</v>
      </c>
      <c r="J34" s="620">
        <v>-7.3763370087420004</v>
      </c>
      <c r="K34" s="623">
        <v>7.4462479472999998E-2</v>
      </c>
    </row>
    <row r="35" spans="1:11" ht="14.4" customHeight="1" thickBot="1" x14ac:dyDescent="0.35">
      <c r="A35" s="641" t="s">
        <v>344</v>
      </c>
      <c r="B35" s="619">
        <v>243.01069505472699</v>
      </c>
      <c r="C35" s="619">
        <v>244.90787</v>
      </c>
      <c r="D35" s="620">
        <v>1.8971749452719999</v>
      </c>
      <c r="E35" s="621">
        <v>1.0078069606969999</v>
      </c>
      <c r="F35" s="619">
        <v>251.82916734337201</v>
      </c>
      <c r="G35" s="620">
        <v>41.971527890562001</v>
      </c>
      <c r="H35" s="622">
        <v>21.218139999999998</v>
      </c>
      <c r="I35" s="619">
        <v>39.471739999999997</v>
      </c>
      <c r="J35" s="620">
        <v>-2.4997878905620001</v>
      </c>
      <c r="K35" s="623">
        <v>0.156740144187</v>
      </c>
    </row>
    <row r="36" spans="1:11" ht="14.4" customHeight="1" thickBot="1" x14ac:dyDescent="0.35">
      <c r="A36" s="641" t="s">
        <v>345</v>
      </c>
      <c r="B36" s="619">
        <v>255.88515460942</v>
      </c>
      <c r="C36" s="619">
        <v>239.49298999999999</v>
      </c>
      <c r="D36" s="620">
        <v>-16.392164609419002</v>
      </c>
      <c r="E36" s="621">
        <v>0.93593936844600001</v>
      </c>
      <c r="F36" s="619">
        <v>220.00006064424801</v>
      </c>
      <c r="G36" s="620">
        <v>36.666676774041001</v>
      </c>
      <c r="H36" s="622">
        <v>4.4238900000000001</v>
      </c>
      <c r="I36" s="619">
        <v>25.57602</v>
      </c>
      <c r="J36" s="620">
        <v>-11.090656774040999</v>
      </c>
      <c r="K36" s="623">
        <v>0.11625460431699999</v>
      </c>
    </row>
    <row r="37" spans="1:11" ht="14.4" customHeight="1" thickBot="1" x14ac:dyDescent="0.35">
      <c r="A37" s="641" t="s">
        <v>346</v>
      </c>
      <c r="B37" s="619">
        <v>4.9999998425119996</v>
      </c>
      <c r="C37" s="619">
        <v>0</v>
      </c>
      <c r="D37" s="620">
        <v>-4.9999998425119996</v>
      </c>
      <c r="E37" s="621">
        <v>0</v>
      </c>
      <c r="F37" s="619">
        <v>0</v>
      </c>
      <c r="G37" s="620">
        <v>0</v>
      </c>
      <c r="H37" s="622">
        <v>-380.21629999999999</v>
      </c>
      <c r="I37" s="619">
        <v>0</v>
      </c>
      <c r="J37" s="620">
        <v>0</v>
      </c>
      <c r="K37" s="623">
        <v>0</v>
      </c>
    </row>
    <row r="38" spans="1:11" ht="14.4" customHeight="1" thickBot="1" x14ac:dyDescent="0.35">
      <c r="A38" s="641" t="s">
        <v>347</v>
      </c>
      <c r="B38" s="619">
        <v>0</v>
      </c>
      <c r="C38" s="619">
        <v>62.310420000000001</v>
      </c>
      <c r="D38" s="620">
        <v>62.310420000000001</v>
      </c>
      <c r="E38" s="629" t="s">
        <v>320</v>
      </c>
      <c r="F38" s="619">
        <v>60.000016539340002</v>
      </c>
      <c r="G38" s="620">
        <v>10.000002756556</v>
      </c>
      <c r="H38" s="622">
        <v>7.9657200000000001</v>
      </c>
      <c r="I38" s="619">
        <v>11.53529</v>
      </c>
      <c r="J38" s="620">
        <v>1.535287243443</v>
      </c>
      <c r="K38" s="623">
        <v>0.192254780337</v>
      </c>
    </row>
    <row r="39" spans="1:11" ht="14.4" customHeight="1" thickBot="1" x14ac:dyDescent="0.35">
      <c r="A39" s="641" t="s">
        <v>348</v>
      </c>
      <c r="B39" s="619">
        <v>11470.107683583499</v>
      </c>
      <c r="C39" s="619">
        <v>11827.523929999999</v>
      </c>
      <c r="D39" s="620">
        <v>357.41624641654698</v>
      </c>
      <c r="E39" s="621">
        <v>1.031160670525</v>
      </c>
      <c r="F39" s="619">
        <v>11550.003183823001</v>
      </c>
      <c r="G39" s="620">
        <v>1925.00053063717</v>
      </c>
      <c r="H39" s="622">
        <v>1037.5013100000001</v>
      </c>
      <c r="I39" s="619">
        <v>1715.0073199999999</v>
      </c>
      <c r="J39" s="620">
        <v>-209.99321063716701</v>
      </c>
      <c r="K39" s="623">
        <v>0.14848544131999999</v>
      </c>
    </row>
    <row r="40" spans="1:11" ht="14.4" customHeight="1" thickBot="1" x14ac:dyDescent="0.35">
      <c r="A40" s="640" t="s">
        <v>349</v>
      </c>
      <c r="B40" s="624">
        <v>1492.9298147756101</v>
      </c>
      <c r="C40" s="624">
        <v>1357.7818400000001</v>
      </c>
      <c r="D40" s="625">
        <v>-135.14797477561001</v>
      </c>
      <c r="E40" s="632">
        <v>0.90947466288199996</v>
      </c>
      <c r="F40" s="624">
        <v>1395.62022392783</v>
      </c>
      <c r="G40" s="625">
        <v>232.60337065463901</v>
      </c>
      <c r="H40" s="627">
        <v>127.14761</v>
      </c>
      <c r="I40" s="624">
        <v>241.06328999999999</v>
      </c>
      <c r="J40" s="625">
        <v>8.4599193453609995</v>
      </c>
      <c r="K40" s="631">
        <v>0.172728429888</v>
      </c>
    </row>
    <row r="41" spans="1:11" ht="14.4" customHeight="1" thickBot="1" x14ac:dyDescent="0.35">
      <c r="A41" s="641" t="s">
        <v>350</v>
      </c>
      <c r="B41" s="619">
        <v>1279.9999596831001</v>
      </c>
      <c r="C41" s="619">
        <v>1089.1016099999999</v>
      </c>
      <c r="D41" s="620">
        <v>-190.898349683102</v>
      </c>
      <c r="E41" s="621">
        <v>0.85086065961199997</v>
      </c>
      <c r="F41" s="619">
        <v>1208.5081942827301</v>
      </c>
      <c r="G41" s="620">
        <v>201.418032380455</v>
      </c>
      <c r="H41" s="622">
        <v>106.11960000000001</v>
      </c>
      <c r="I41" s="619">
        <v>200.79501999999999</v>
      </c>
      <c r="J41" s="620">
        <v>-0.62301238045499996</v>
      </c>
      <c r="K41" s="623">
        <v>0.16615114481599999</v>
      </c>
    </row>
    <row r="42" spans="1:11" ht="14.4" customHeight="1" thickBot="1" x14ac:dyDescent="0.35">
      <c r="A42" s="641" t="s">
        <v>351</v>
      </c>
      <c r="B42" s="619">
        <v>212.929855092509</v>
      </c>
      <c r="C42" s="619">
        <v>268.68022999999999</v>
      </c>
      <c r="D42" s="620">
        <v>55.750374907491</v>
      </c>
      <c r="E42" s="621">
        <v>1.2618250732530001</v>
      </c>
      <c r="F42" s="619">
        <v>187.11202964510201</v>
      </c>
      <c r="G42" s="620">
        <v>31.185338274183</v>
      </c>
      <c r="H42" s="622">
        <v>21.028009999999998</v>
      </c>
      <c r="I42" s="619">
        <v>40.268270000000001</v>
      </c>
      <c r="J42" s="620">
        <v>9.0829317258159996</v>
      </c>
      <c r="K42" s="623">
        <v>0.21520941265099999</v>
      </c>
    </row>
    <row r="43" spans="1:11" ht="14.4" customHeight="1" thickBot="1" x14ac:dyDescent="0.35">
      <c r="A43" s="640" t="s">
        <v>352</v>
      </c>
      <c r="B43" s="624">
        <v>1017.90724495326</v>
      </c>
      <c r="C43" s="624">
        <v>1165.49827</v>
      </c>
      <c r="D43" s="625">
        <v>147.591025046743</v>
      </c>
      <c r="E43" s="632">
        <v>1.1449945717329999</v>
      </c>
      <c r="F43" s="624">
        <v>1153.0393137769199</v>
      </c>
      <c r="G43" s="625">
        <v>192.17321896281999</v>
      </c>
      <c r="H43" s="627">
        <v>66.137640000000005</v>
      </c>
      <c r="I43" s="624">
        <v>143.07289</v>
      </c>
      <c r="J43" s="625">
        <v>-49.100328962818999</v>
      </c>
      <c r="K43" s="631">
        <v>0.124083271307</v>
      </c>
    </row>
    <row r="44" spans="1:11" ht="14.4" customHeight="1" thickBot="1" x14ac:dyDescent="0.35">
      <c r="A44" s="641" t="s">
        <v>353</v>
      </c>
      <c r="B44" s="619">
        <v>38.639641114172001</v>
      </c>
      <c r="C44" s="619">
        <v>158.27905000000001</v>
      </c>
      <c r="D44" s="620">
        <v>119.639408885827</v>
      </c>
      <c r="E44" s="621">
        <v>4.0962867520510002</v>
      </c>
      <c r="F44" s="619">
        <v>141.275485353877</v>
      </c>
      <c r="G44" s="620">
        <v>23.545914225646001</v>
      </c>
      <c r="H44" s="622">
        <v>3.1059999999999999</v>
      </c>
      <c r="I44" s="619">
        <v>3.1059999999999999</v>
      </c>
      <c r="J44" s="620">
        <v>-20.439914225646</v>
      </c>
      <c r="K44" s="623">
        <v>2.1985413762E-2</v>
      </c>
    </row>
    <row r="45" spans="1:11" ht="14.4" customHeight="1" thickBot="1" x14ac:dyDescent="0.35">
      <c r="A45" s="641" t="s">
        <v>354</v>
      </c>
      <c r="B45" s="619">
        <v>45.999998551110998</v>
      </c>
      <c r="C45" s="619">
        <v>46.776539999999997</v>
      </c>
      <c r="D45" s="620">
        <v>0.77654144888800003</v>
      </c>
      <c r="E45" s="621">
        <v>1.016881336377</v>
      </c>
      <c r="F45" s="619">
        <v>54.939847263236999</v>
      </c>
      <c r="G45" s="620">
        <v>9.156641210539</v>
      </c>
      <c r="H45" s="622">
        <v>2.0883699999999998</v>
      </c>
      <c r="I45" s="619">
        <v>4.4179300000000001</v>
      </c>
      <c r="J45" s="620">
        <v>-4.7387112105389999</v>
      </c>
      <c r="K45" s="623">
        <v>8.0413947617999998E-2</v>
      </c>
    </row>
    <row r="46" spans="1:11" ht="14.4" customHeight="1" thickBot="1" x14ac:dyDescent="0.35">
      <c r="A46" s="641" t="s">
        <v>355</v>
      </c>
      <c r="B46" s="619">
        <v>591.41991631449503</v>
      </c>
      <c r="C46" s="619">
        <v>613.88451999999995</v>
      </c>
      <c r="D46" s="620">
        <v>22.464603685503999</v>
      </c>
      <c r="E46" s="621">
        <v>1.03798418529</v>
      </c>
      <c r="F46" s="619">
        <v>609.54260836246897</v>
      </c>
      <c r="G46" s="620">
        <v>101.59043472707801</v>
      </c>
      <c r="H46" s="622">
        <v>35.22383</v>
      </c>
      <c r="I46" s="619">
        <v>74.802689999999998</v>
      </c>
      <c r="J46" s="620">
        <v>-26.787744727078</v>
      </c>
      <c r="K46" s="623">
        <v>0.122719378389</v>
      </c>
    </row>
    <row r="47" spans="1:11" ht="14.4" customHeight="1" thickBot="1" x14ac:dyDescent="0.35">
      <c r="A47" s="641" t="s">
        <v>356</v>
      </c>
      <c r="B47" s="619">
        <v>133.99999577932499</v>
      </c>
      <c r="C47" s="619">
        <v>135.00465</v>
      </c>
      <c r="D47" s="620">
        <v>1.004654220675</v>
      </c>
      <c r="E47" s="621">
        <v>1.007497419793</v>
      </c>
      <c r="F47" s="619">
        <v>140.89908292237601</v>
      </c>
      <c r="G47" s="620">
        <v>23.483180487062</v>
      </c>
      <c r="H47" s="622">
        <v>9.6676900000000003</v>
      </c>
      <c r="I47" s="619">
        <v>21.725429999999999</v>
      </c>
      <c r="J47" s="620">
        <v>-1.757750487062</v>
      </c>
      <c r="K47" s="623">
        <v>0.15419142232399999</v>
      </c>
    </row>
    <row r="48" spans="1:11" ht="14.4" customHeight="1" thickBot="1" x14ac:dyDescent="0.35">
      <c r="A48" s="641" t="s">
        <v>357</v>
      </c>
      <c r="B48" s="619">
        <v>23.999999244057999</v>
      </c>
      <c r="C48" s="619">
        <v>8.7940000000000005</v>
      </c>
      <c r="D48" s="620">
        <v>-15.205999244058001</v>
      </c>
      <c r="E48" s="621">
        <v>0.36641667820700002</v>
      </c>
      <c r="F48" s="619">
        <v>9.2675266918499997</v>
      </c>
      <c r="G48" s="620">
        <v>1.544587781975</v>
      </c>
      <c r="H48" s="622">
        <v>0</v>
      </c>
      <c r="I48" s="619">
        <v>0.11119999999999999</v>
      </c>
      <c r="J48" s="620">
        <v>-1.4333877819750001</v>
      </c>
      <c r="K48" s="623">
        <v>1.1998886401000001E-2</v>
      </c>
    </row>
    <row r="49" spans="1:11" ht="14.4" customHeight="1" thickBot="1" x14ac:dyDescent="0.35">
      <c r="A49" s="641" t="s">
        <v>358</v>
      </c>
      <c r="B49" s="619">
        <v>0.132636199584</v>
      </c>
      <c r="C49" s="619">
        <v>0.02</v>
      </c>
      <c r="D49" s="620">
        <v>-0.11263619958399999</v>
      </c>
      <c r="E49" s="621">
        <v>0.15078839760599999</v>
      </c>
      <c r="F49" s="619">
        <v>4.7356840180999997E-2</v>
      </c>
      <c r="G49" s="620">
        <v>7.8928066959999994E-3</v>
      </c>
      <c r="H49" s="622">
        <v>0</v>
      </c>
      <c r="I49" s="619">
        <v>0</v>
      </c>
      <c r="J49" s="620">
        <v>-7.8928066959999994E-3</v>
      </c>
      <c r="K49" s="623">
        <v>0</v>
      </c>
    </row>
    <row r="50" spans="1:11" ht="14.4" customHeight="1" thickBot="1" x14ac:dyDescent="0.35">
      <c r="A50" s="641" t="s">
        <v>359</v>
      </c>
      <c r="B50" s="619">
        <v>20.834672589337</v>
      </c>
      <c r="C50" s="619">
        <v>23.852039999999999</v>
      </c>
      <c r="D50" s="620">
        <v>3.0173674106620001</v>
      </c>
      <c r="E50" s="621">
        <v>1.144824325783</v>
      </c>
      <c r="F50" s="619">
        <v>23.053354874863</v>
      </c>
      <c r="G50" s="620">
        <v>3.8422258124769999</v>
      </c>
      <c r="H50" s="622">
        <v>2.5041099999999998</v>
      </c>
      <c r="I50" s="619">
        <v>5.0618699999999999</v>
      </c>
      <c r="J50" s="620">
        <v>1.2196441875220001</v>
      </c>
      <c r="K50" s="623">
        <v>0.21957194635899999</v>
      </c>
    </row>
    <row r="51" spans="1:11" ht="14.4" customHeight="1" thickBot="1" x14ac:dyDescent="0.35">
      <c r="A51" s="641" t="s">
        <v>360</v>
      </c>
      <c r="B51" s="619">
        <v>45.398441079822</v>
      </c>
      <c r="C51" s="619">
        <v>31.60455</v>
      </c>
      <c r="D51" s="620">
        <v>-13.793891079822</v>
      </c>
      <c r="E51" s="621">
        <v>0.696159366891</v>
      </c>
      <c r="F51" s="619">
        <v>43.029884251628999</v>
      </c>
      <c r="G51" s="620">
        <v>7.1716473752710002</v>
      </c>
      <c r="H51" s="622">
        <v>2.9792299999999998</v>
      </c>
      <c r="I51" s="619">
        <v>7.42605</v>
      </c>
      <c r="J51" s="620">
        <v>0.25440262472800002</v>
      </c>
      <c r="K51" s="623">
        <v>0.17257889787799999</v>
      </c>
    </row>
    <row r="52" spans="1:11" ht="14.4" customHeight="1" thickBot="1" x14ac:dyDescent="0.35">
      <c r="A52" s="641" t="s">
        <v>361</v>
      </c>
      <c r="B52" s="619">
        <v>0</v>
      </c>
      <c r="C52" s="619">
        <v>0.999</v>
      </c>
      <c r="D52" s="620">
        <v>0.999</v>
      </c>
      <c r="E52" s="629" t="s">
        <v>320</v>
      </c>
      <c r="F52" s="619">
        <v>0</v>
      </c>
      <c r="G52" s="620">
        <v>0</v>
      </c>
      <c r="H52" s="622">
        <v>0</v>
      </c>
      <c r="I52" s="619">
        <v>0</v>
      </c>
      <c r="J52" s="620">
        <v>0</v>
      </c>
      <c r="K52" s="630" t="s">
        <v>312</v>
      </c>
    </row>
    <row r="53" spans="1:11" ht="14.4" customHeight="1" thickBot="1" x14ac:dyDescent="0.35">
      <c r="A53" s="641" t="s">
        <v>362</v>
      </c>
      <c r="B53" s="619">
        <v>117.481944081351</v>
      </c>
      <c r="C53" s="619">
        <v>146.28391999999999</v>
      </c>
      <c r="D53" s="620">
        <v>28.801975918648999</v>
      </c>
      <c r="E53" s="621">
        <v>1.245160872539</v>
      </c>
      <c r="F53" s="619">
        <v>130.98416721643301</v>
      </c>
      <c r="G53" s="620">
        <v>21.830694536071999</v>
      </c>
      <c r="H53" s="622">
        <v>10.56841</v>
      </c>
      <c r="I53" s="619">
        <v>26.421720000000001</v>
      </c>
      <c r="J53" s="620">
        <v>4.5910254639270001</v>
      </c>
      <c r="K53" s="623">
        <v>0.201716898778</v>
      </c>
    </row>
    <row r="54" spans="1:11" ht="14.4" customHeight="1" thickBot="1" x14ac:dyDescent="0.35">
      <c r="A54" s="640" t="s">
        <v>363</v>
      </c>
      <c r="B54" s="624">
        <v>81.603062798340005</v>
      </c>
      <c r="C54" s="624">
        <v>134.67943</v>
      </c>
      <c r="D54" s="625">
        <v>53.076367201659998</v>
      </c>
      <c r="E54" s="632">
        <v>1.650421263388</v>
      </c>
      <c r="F54" s="624">
        <v>140.87850396231701</v>
      </c>
      <c r="G54" s="625">
        <v>23.479750660385999</v>
      </c>
      <c r="H54" s="627">
        <v>0.89707000000000003</v>
      </c>
      <c r="I54" s="624">
        <v>4.9245700000000001</v>
      </c>
      <c r="J54" s="625">
        <v>-18.555180660386</v>
      </c>
      <c r="K54" s="631">
        <v>3.4956149174000001E-2</v>
      </c>
    </row>
    <row r="55" spans="1:11" ht="14.4" customHeight="1" thickBot="1" x14ac:dyDescent="0.35">
      <c r="A55" s="641" t="s">
        <v>364</v>
      </c>
      <c r="B55" s="619">
        <v>0</v>
      </c>
      <c r="C55" s="619">
        <v>0.2</v>
      </c>
      <c r="D55" s="620">
        <v>0.2</v>
      </c>
      <c r="E55" s="629" t="s">
        <v>312</v>
      </c>
      <c r="F55" s="619">
        <v>0.241664866422</v>
      </c>
      <c r="G55" s="620">
        <v>4.0277477737000002E-2</v>
      </c>
      <c r="H55" s="622">
        <v>0</v>
      </c>
      <c r="I55" s="619">
        <v>0</v>
      </c>
      <c r="J55" s="620">
        <v>-4.0277477737000002E-2</v>
      </c>
      <c r="K55" s="623">
        <v>0</v>
      </c>
    </row>
    <row r="56" spans="1:11" ht="14.4" customHeight="1" thickBot="1" x14ac:dyDescent="0.35">
      <c r="A56" s="641" t="s">
        <v>365</v>
      </c>
      <c r="B56" s="619">
        <v>0</v>
      </c>
      <c r="C56" s="619">
        <v>2.8133400000000002</v>
      </c>
      <c r="D56" s="620">
        <v>2.8133400000000002</v>
      </c>
      <c r="E56" s="629" t="s">
        <v>312</v>
      </c>
      <c r="F56" s="619">
        <v>1.3645989442849999</v>
      </c>
      <c r="G56" s="620">
        <v>0.22743315738</v>
      </c>
      <c r="H56" s="622">
        <v>7.6789999999999997E-2</v>
      </c>
      <c r="I56" s="619">
        <v>0.13389000000000001</v>
      </c>
      <c r="J56" s="620">
        <v>-9.3543157380000005E-2</v>
      </c>
      <c r="K56" s="623">
        <v>9.8116740130999996E-2</v>
      </c>
    </row>
    <row r="57" spans="1:11" ht="14.4" customHeight="1" thickBot="1" x14ac:dyDescent="0.35">
      <c r="A57" s="641" t="s">
        <v>366</v>
      </c>
      <c r="B57" s="619">
        <v>3.3212128759740001</v>
      </c>
      <c r="C57" s="619">
        <v>0</v>
      </c>
      <c r="D57" s="620">
        <v>-3.3212128759740001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2</v>
      </c>
    </row>
    <row r="58" spans="1:11" ht="14.4" customHeight="1" thickBot="1" x14ac:dyDescent="0.35">
      <c r="A58" s="641" t="s">
        <v>367</v>
      </c>
      <c r="B58" s="619">
        <v>65.281850331832999</v>
      </c>
      <c r="C58" s="619">
        <v>93.11403</v>
      </c>
      <c r="D58" s="620">
        <v>27.832179668165999</v>
      </c>
      <c r="E58" s="621">
        <v>1.4263387071089999</v>
      </c>
      <c r="F58" s="619">
        <v>92.834873111370001</v>
      </c>
      <c r="G58" s="620">
        <v>15.472478851895</v>
      </c>
      <c r="H58" s="622">
        <v>0.7</v>
      </c>
      <c r="I58" s="619">
        <v>3.762</v>
      </c>
      <c r="J58" s="620">
        <v>-11.710478851894999</v>
      </c>
      <c r="K58" s="623">
        <v>4.0523564839999998E-2</v>
      </c>
    </row>
    <row r="59" spans="1:11" ht="14.4" customHeight="1" thickBot="1" x14ac:dyDescent="0.35">
      <c r="A59" s="641" t="s">
        <v>368</v>
      </c>
      <c r="B59" s="619">
        <v>0</v>
      </c>
      <c r="C59" s="619">
        <v>3.8115000000000001</v>
      </c>
      <c r="D59" s="620">
        <v>3.8115000000000001</v>
      </c>
      <c r="E59" s="629" t="s">
        <v>320</v>
      </c>
      <c r="F59" s="619">
        <v>5.9182305650659996</v>
      </c>
      <c r="G59" s="620">
        <v>0.98637176084400002</v>
      </c>
      <c r="H59" s="622">
        <v>0</v>
      </c>
      <c r="I59" s="619">
        <v>0.76229999999999998</v>
      </c>
      <c r="J59" s="620">
        <v>-0.22407176084399999</v>
      </c>
      <c r="K59" s="623">
        <v>0.12880539066800001</v>
      </c>
    </row>
    <row r="60" spans="1:11" ht="14.4" customHeight="1" thickBot="1" x14ac:dyDescent="0.35">
      <c r="A60" s="641" t="s">
        <v>369</v>
      </c>
      <c r="B60" s="619">
        <v>12.999999590531001</v>
      </c>
      <c r="C60" s="619">
        <v>34.740560000000002</v>
      </c>
      <c r="D60" s="620">
        <v>21.740560409467999</v>
      </c>
      <c r="E60" s="621">
        <v>2.672350853403</v>
      </c>
      <c r="F60" s="619">
        <v>40.519136475171997</v>
      </c>
      <c r="G60" s="620">
        <v>6.7531894125280001</v>
      </c>
      <c r="H60" s="622">
        <v>0.12028</v>
      </c>
      <c r="I60" s="619">
        <v>0.26638000000000001</v>
      </c>
      <c r="J60" s="620">
        <v>-6.4868094125280003</v>
      </c>
      <c r="K60" s="623">
        <v>6.5741776150000002E-3</v>
      </c>
    </row>
    <row r="61" spans="1:11" ht="14.4" customHeight="1" thickBot="1" x14ac:dyDescent="0.35">
      <c r="A61" s="640" t="s">
        <v>370</v>
      </c>
      <c r="B61" s="624">
        <v>247.9999921886</v>
      </c>
      <c r="C61" s="624">
        <v>265.09377999999998</v>
      </c>
      <c r="D61" s="625">
        <v>17.093787811399</v>
      </c>
      <c r="E61" s="632">
        <v>1.0689265659260001</v>
      </c>
      <c r="F61" s="624">
        <v>188.54430303443399</v>
      </c>
      <c r="G61" s="625">
        <v>31.424050505739</v>
      </c>
      <c r="H61" s="627">
        <v>15.27097</v>
      </c>
      <c r="I61" s="624">
        <v>32.644570000000002</v>
      </c>
      <c r="J61" s="625">
        <v>1.2205194942599999</v>
      </c>
      <c r="K61" s="631">
        <v>0.17314004970999999</v>
      </c>
    </row>
    <row r="62" spans="1:11" ht="14.4" customHeight="1" thickBot="1" x14ac:dyDescent="0.35">
      <c r="A62" s="641" t="s">
        <v>371</v>
      </c>
      <c r="B62" s="619">
        <v>47.999998488114997</v>
      </c>
      <c r="C62" s="619">
        <v>67.420259999999999</v>
      </c>
      <c r="D62" s="620">
        <v>19.420261511884</v>
      </c>
      <c r="E62" s="621">
        <v>1.404588794241</v>
      </c>
      <c r="F62" s="619">
        <v>0</v>
      </c>
      <c r="G62" s="620">
        <v>0</v>
      </c>
      <c r="H62" s="622">
        <v>4.9371799999999997</v>
      </c>
      <c r="I62" s="619">
        <v>5.8432399999999998</v>
      </c>
      <c r="J62" s="620">
        <v>5.8432399999999998</v>
      </c>
      <c r="K62" s="630" t="s">
        <v>312</v>
      </c>
    </row>
    <row r="63" spans="1:11" ht="14.4" customHeight="1" thickBot="1" x14ac:dyDescent="0.35">
      <c r="A63" s="641" t="s">
        <v>372</v>
      </c>
      <c r="B63" s="619">
        <v>6.9999997795160001</v>
      </c>
      <c r="C63" s="619">
        <v>3.9313199999999999</v>
      </c>
      <c r="D63" s="620">
        <v>-3.0686797795160001</v>
      </c>
      <c r="E63" s="621">
        <v>0.56161716054599997</v>
      </c>
      <c r="F63" s="619">
        <v>4.2375303658980004</v>
      </c>
      <c r="G63" s="620">
        <v>0.70625506098299995</v>
      </c>
      <c r="H63" s="622">
        <v>0</v>
      </c>
      <c r="I63" s="619">
        <v>0.1089</v>
      </c>
      <c r="J63" s="620">
        <v>-0.59735506098299995</v>
      </c>
      <c r="K63" s="623">
        <v>2.5698930884999999E-2</v>
      </c>
    </row>
    <row r="64" spans="1:11" ht="14.4" customHeight="1" thickBot="1" x14ac:dyDescent="0.35">
      <c r="A64" s="641" t="s">
        <v>373</v>
      </c>
      <c r="B64" s="619">
        <v>3.9999998740090001</v>
      </c>
      <c r="C64" s="619">
        <v>3.6136900000000001</v>
      </c>
      <c r="D64" s="620">
        <v>-0.38630987400900002</v>
      </c>
      <c r="E64" s="621">
        <v>0.90342252845500004</v>
      </c>
      <c r="F64" s="619">
        <v>0</v>
      </c>
      <c r="G64" s="620">
        <v>0</v>
      </c>
      <c r="H64" s="622">
        <v>0</v>
      </c>
      <c r="I64" s="619">
        <v>2.00135</v>
      </c>
      <c r="J64" s="620">
        <v>2.00135</v>
      </c>
      <c r="K64" s="630" t="s">
        <v>312</v>
      </c>
    </row>
    <row r="65" spans="1:11" ht="14.4" customHeight="1" thickBot="1" x14ac:dyDescent="0.35">
      <c r="A65" s="641" t="s">
        <v>374</v>
      </c>
      <c r="B65" s="619">
        <v>19.999999370047998</v>
      </c>
      <c r="C65" s="619">
        <v>21.611640000000001</v>
      </c>
      <c r="D65" s="620">
        <v>1.611640629951</v>
      </c>
      <c r="E65" s="621">
        <v>1.0805820340350001</v>
      </c>
      <c r="F65" s="619">
        <v>21.000005788768998</v>
      </c>
      <c r="G65" s="620">
        <v>3.5000009647939998</v>
      </c>
      <c r="H65" s="622">
        <v>1.33995</v>
      </c>
      <c r="I65" s="619">
        <v>3.57918</v>
      </c>
      <c r="J65" s="620">
        <v>7.9179035204999998E-2</v>
      </c>
      <c r="K65" s="623">
        <v>0.170437095875</v>
      </c>
    </row>
    <row r="66" spans="1:11" ht="14.4" customHeight="1" thickBot="1" x14ac:dyDescent="0.35">
      <c r="A66" s="641" t="s">
        <v>375</v>
      </c>
      <c r="B66" s="619">
        <v>4.9999998425119996</v>
      </c>
      <c r="C66" s="619">
        <v>3.03321</v>
      </c>
      <c r="D66" s="620">
        <v>-1.9667898425120001</v>
      </c>
      <c r="E66" s="621">
        <v>0.606642019107</v>
      </c>
      <c r="F66" s="619">
        <v>1.306722223547</v>
      </c>
      <c r="G66" s="620">
        <v>0.21778703725699999</v>
      </c>
      <c r="H66" s="622">
        <v>0</v>
      </c>
      <c r="I66" s="619">
        <v>0.17448</v>
      </c>
      <c r="J66" s="620">
        <v>-4.3307037256999997E-2</v>
      </c>
      <c r="K66" s="623">
        <v>0.133524935028</v>
      </c>
    </row>
    <row r="67" spans="1:11" ht="14.4" customHeight="1" thickBot="1" x14ac:dyDescent="0.35">
      <c r="A67" s="641" t="s">
        <v>376</v>
      </c>
      <c r="B67" s="619">
        <v>163.999994834398</v>
      </c>
      <c r="C67" s="619">
        <v>165.48365999999999</v>
      </c>
      <c r="D67" s="620">
        <v>1.4836651656019999</v>
      </c>
      <c r="E67" s="621">
        <v>1.0090467390989999</v>
      </c>
      <c r="F67" s="619">
        <v>162.00004465621899</v>
      </c>
      <c r="G67" s="620">
        <v>27.000007442703001</v>
      </c>
      <c r="H67" s="622">
        <v>8.9938400000000005</v>
      </c>
      <c r="I67" s="619">
        <v>20.937419999999999</v>
      </c>
      <c r="J67" s="620">
        <v>-6.0625874427030002</v>
      </c>
      <c r="K67" s="623">
        <v>0.12924329770599999</v>
      </c>
    </row>
    <row r="68" spans="1:11" ht="14.4" customHeight="1" thickBot="1" x14ac:dyDescent="0.35">
      <c r="A68" s="640" t="s">
        <v>377</v>
      </c>
      <c r="B68" s="624">
        <v>0</v>
      </c>
      <c r="C68" s="624">
        <v>2.6780000000000002E-2</v>
      </c>
      <c r="D68" s="625">
        <v>2.6780000000000002E-2</v>
      </c>
      <c r="E68" s="626" t="s">
        <v>320</v>
      </c>
      <c r="F68" s="624">
        <v>8.0470007760000007E-3</v>
      </c>
      <c r="G68" s="625">
        <v>1.341166796E-3</v>
      </c>
      <c r="H68" s="627">
        <v>0</v>
      </c>
      <c r="I68" s="624">
        <v>0</v>
      </c>
      <c r="J68" s="625">
        <v>-1.341166796E-3</v>
      </c>
      <c r="K68" s="631">
        <v>0</v>
      </c>
    </row>
    <row r="69" spans="1:11" ht="14.4" customHeight="1" thickBot="1" x14ac:dyDescent="0.35">
      <c r="A69" s="641" t="s">
        <v>378</v>
      </c>
      <c r="B69" s="619">
        <v>0</v>
      </c>
      <c r="C69" s="619">
        <v>2.6780000000000002E-2</v>
      </c>
      <c r="D69" s="620">
        <v>2.6780000000000002E-2</v>
      </c>
      <c r="E69" s="629" t="s">
        <v>320</v>
      </c>
      <c r="F69" s="619">
        <v>8.0470007760000007E-3</v>
      </c>
      <c r="G69" s="620">
        <v>1.341166796E-3</v>
      </c>
      <c r="H69" s="622">
        <v>0</v>
      </c>
      <c r="I69" s="619">
        <v>0</v>
      </c>
      <c r="J69" s="620">
        <v>-1.341166796E-3</v>
      </c>
      <c r="K69" s="623">
        <v>0</v>
      </c>
    </row>
    <row r="70" spans="1:11" ht="14.4" customHeight="1" thickBot="1" x14ac:dyDescent="0.35">
      <c r="A70" s="639" t="s">
        <v>42</v>
      </c>
      <c r="B70" s="619">
        <v>2180.3410572040698</v>
      </c>
      <c r="C70" s="619">
        <v>2029.6310000000001</v>
      </c>
      <c r="D70" s="620">
        <v>-150.710057204073</v>
      </c>
      <c r="E70" s="621">
        <v>0.93087776029000002</v>
      </c>
      <c r="F70" s="619">
        <v>2013.5577490911701</v>
      </c>
      <c r="G70" s="620">
        <v>335.592958181862</v>
      </c>
      <c r="H70" s="622">
        <v>195.07900000000001</v>
      </c>
      <c r="I70" s="619">
        <v>445.81099999999998</v>
      </c>
      <c r="J70" s="620">
        <v>110.218041818138</v>
      </c>
      <c r="K70" s="623">
        <v>0.22140462581699999</v>
      </c>
    </row>
    <row r="71" spans="1:11" ht="14.4" customHeight="1" thickBot="1" x14ac:dyDescent="0.35">
      <c r="A71" s="640" t="s">
        <v>379</v>
      </c>
      <c r="B71" s="624">
        <v>2180.3410572040698</v>
      </c>
      <c r="C71" s="624">
        <v>2029.6310000000001</v>
      </c>
      <c r="D71" s="625">
        <v>-150.710057204073</v>
      </c>
      <c r="E71" s="632">
        <v>0.93087776029000002</v>
      </c>
      <c r="F71" s="624">
        <v>2013.5577490911701</v>
      </c>
      <c r="G71" s="625">
        <v>335.592958181862</v>
      </c>
      <c r="H71" s="627">
        <v>195.07900000000001</v>
      </c>
      <c r="I71" s="624">
        <v>445.81099999999998</v>
      </c>
      <c r="J71" s="625">
        <v>110.218041818138</v>
      </c>
      <c r="K71" s="631">
        <v>0.22140462581699999</v>
      </c>
    </row>
    <row r="72" spans="1:11" ht="14.4" customHeight="1" thickBot="1" x14ac:dyDescent="0.35">
      <c r="A72" s="641" t="s">
        <v>380</v>
      </c>
      <c r="B72" s="619">
        <v>861.34109874937201</v>
      </c>
      <c r="C72" s="619">
        <v>700.7</v>
      </c>
      <c r="D72" s="620">
        <v>-160.64109874937199</v>
      </c>
      <c r="E72" s="621">
        <v>0.813498857789</v>
      </c>
      <c r="F72" s="619">
        <v>703.25654576080603</v>
      </c>
      <c r="G72" s="620">
        <v>117.209424293468</v>
      </c>
      <c r="H72" s="622">
        <v>48.113999999999997</v>
      </c>
      <c r="I72" s="619">
        <v>102.09699999999999</v>
      </c>
      <c r="J72" s="620">
        <v>-15.112424293467001</v>
      </c>
      <c r="K72" s="623">
        <v>0.14517746136199999</v>
      </c>
    </row>
    <row r="73" spans="1:11" ht="14.4" customHeight="1" thickBot="1" x14ac:dyDescent="0.35">
      <c r="A73" s="641" t="s">
        <v>381</v>
      </c>
      <c r="B73" s="619">
        <v>399.99998740096902</v>
      </c>
      <c r="C73" s="619">
        <v>357.14600000000002</v>
      </c>
      <c r="D73" s="620">
        <v>-42.853987400968997</v>
      </c>
      <c r="E73" s="621">
        <v>0.89286502812299995</v>
      </c>
      <c r="F73" s="619">
        <v>351.21292230392402</v>
      </c>
      <c r="G73" s="620">
        <v>58.535487050653998</v>
      </c>
      <c r="H73" s="622">
        <v>29.917000000000002</v>
      </c>
      <c r="I73" s="619">
        <v>68.254000000000005</v>
      </c>
      <c r="J73" s="620">
        <v>9.7185129493459996</v>
      </c>
      <c r="K73" s="623">
        <v>0.19433795189600001</v>
      </c>
    </row>
    <row r="74" spans="1:11" ht="14.4" customHeight="1" thickBot="1" x14ac:dyDescent="0.35">
      <c r="A74" s="641" t="s">
        <v>382</v>
      </c>
      <c r="B74" s="619">
        <v>918.99997105373097</v>
      </c>
      <c r="C74" s="619">
        <v>971.78499999999997</v>
      </c>
      <c r="D74" s="620">
        <v>52.785028946268</v>
      </c>
      <c r="E74" s="621">
        <v>1.0574374652980001</v>
      </c>
      <c r="F74" s="619">
        <v>959.08828102644202</v>
      </c>
      <c r="G74" s="620">
        <v>159.84804683773999</v>
      </c>
      <c r="H74" s="622">
        <v>117.048</v>
      </c>
      <c r="I74" s="619">
        <v>275.45999999999998</v>
      </c>
      <c r="J74" s="620">
        <v>115.61195316225999</v>
      </c>
      <c r="K74" s="623">
        <v>0.28721026567500002</v>
      </c>
    </row>
    <row r="75" spans="1:11" ht="14.4" customHeight="1" thickBot="1" x14ac:dyDescent="0.35">
      <c r="A75" s="642" t="s">
        <v>383</v>
      </c>
      <c r="B75" s="624">
        <v>2814.6776917380598</v>
      </c>
      <c r="C75" s="624">
        <v>3114.3916800000002</v>
      </c>
      <c r="D75" s="625">
        <v>299.71398826194098</v>
      </c>
      <c r="E75" s="632">
        <v>1.1064825252070001</v>
      </c>
      <c r="F75" s="624">
        <v>2916.1265100430401</v>
      </c>
      <c r="G75" s="625">
        <v>486.02108500717401</v>
      </c>
      <c r="H75" s="627">
        <v>223.76994999999999</v>
      </c>
      <c r="I75" s="624">
        <v>453.95483999999999</v>
      </c>
      <c r="J75" s="625">
        <v>-32.066245007173002</v>
      </c>
      <c r="K75" s="631">
        <v>0.15567048906700001</v>
      </c>
    </row>
    <row r="76" spans="1:11" ht="14.4" customHeight="1" thickBot="1" x14ac:dyDescent="0.35">
      <c r="A76" s="639" t="s">
        <v>45</v>
      </c>
      <c r="B76" s="619">
        <v>605.33137817935506</v>
      </c>
      <c r="C76" s="619">
        <v>596.65026</v>
      </c>
      <c r="D76" s="620">
        <v>-8.6811181793549999</v>
      </c>
      <c r="E76" s="621">
        <v>0.985658899418</v>
      </c>
      <c r="F76" s="619">
        <v>552.09403110718597</v>
      </c>
      <c r="G76" s="620">
        <v>92.015671851196998</v>
      </c>
      <c r="H76" s="622">
        <v>79.25497</v>
      </c>
      <c r="I76" s="619">
        <v>90.861080000000001</v>
      </c>
      <c r="J76" s="620">
        <v>-1.1545918511969999</v>
      </c>
      <c r="K76" s="623">
        <v>0.164575371006</v>
      </c>
    </row>
    <row r="77" spans="1:11" ht="14.4" customHeight="1" thickBot="1" x14ac:dyDescent="0.35">
      <c r="A77" s="643" t="s">
        <v>384</v>
      </c>
      <c r="B77" s="619">
        <v>605.33137817935506</v>
      </c>
      <c r="C77" s="619">
        <v>596.65026</v>
      </c>
      <c r="D77" s="620">
        <v>-8.6811181793549999</v>
      </c>
      <c r="E77" s="621">
        <v>0.985658899418</v>
      </c>
      <c r="F77" s="619">
        <v>552.09403110718597</v>
      </c>
      <c r="G77" s="620">
        <v>92.015671851196998</v>
      </c>
      <c r="H77" s="622">
        <v>79.25497</v>
      </c>
      <c r="I77" s="619">
        <v>90.861080000000001</v>
      </c>
      <c r="J77" s="620">
        <v>-1.1545918511969999</v>
      </c>
      <c r="K77" s="623">
        <v>0.164575371006</v>
      </c>
    </row>
    <row r="78" spans="1:11" ht="14.4" customHeight="1" thickBot="1" x14ac:dyDescent="0.35">
      <c r="A78" s="641" t="s">
        <v>385</v>
      </c>
      <c r="B78" s="619">
        <v>155.599528063316</v>
      </c>
      <c r="C78" s="619">
        <v>354.57332000000002</v>
      </c>
      <c r="D78" s="620">
        <v>198.97379193668399</v>
      </c>
      <c r="E78" s="621">
        <v>2.2787557546809998</v>
      </c>
      <c r="F78" s="619">
        <v>370.63273799918602</v>
      </c>
      <c r="G78" s="620">
        <v>61.772122999864003</v>
      </c>
      <c r="H78" s="622">
        <v>56.044809999999998</v>
      </c>
      <c r="I78" s="619">
        <v>57.660890000000002</v>
      </c>
      <c r="J78" s="620">
        <v>-4.1112329998639998</v>
      </c>
      <c r="K78" s="623">
        <v>0.15557419539100001</v>
      </c>
    </row>
    <row r="79" spans="1:11" ht="14.4" customHeight="1" thickBot="1" x14ac:dyDescent="0.35">
      <c r="A79" s="641" t="s">
        <v>386</v>
      </c>
      <c r="B79" s="619">
        <v>19.809641995398</v>
      </c>
      <c r="C79" s="619">
        <v>6.42</v>
      </c>
      <c r="D79" s="620">
        <v>-13.389641995398</v>
      </c>
      <c r="E79" s="621">
        <v>0.32408460493500002</v>
      </c>
      <c r="F79" s="619">
        <v>7.1392136502870001</v>
      </c>
      <c r="G79" s="620">
        <v>1.189868941714</v>
      </c>
      <c r="H79" s="622">
        <v>0</v>
      </c>
      <c r="I79" s="619">
        <v>0</v>
      </c>
      <c r="J79" s="620">
        <v>-1.189868941714</v>
      </c>
      <c r="K79" s="623">
        <v>0</v>
      </c>
    </row>
    <row r="80" spans="1:11" ht="14.4" customHeight="1" thickBot="1" x14ac:dyDescent="0.35">
      <c r="A80" s="641" t="s">
        <v>387</v>
      </c>
      <c r="B80" s="619">
        <v>26.668731757793999</v>
      </c>
      <c r="C80" s="619">
        <v>35.910780000000003</v>
      </c>
      <c r="D80" s="620">
        <v>9.2420482422049997</v>
      </c>
      <c r="E80" s="621">
        <v>1.3465499719339999</v>
      </c>
      <c r="F80" s="619">
        <v>27.718954153655002</v>
      </c>
      <c r="G80" s="620">
        <v>4.6198256922749996</v>
      </c>
      <c r="H80" s="622">
        <v>0.98155999999999999</v>
      </c>
      <c r="I80" s="619">
        <v>0.98155999999999999</v>
      </c>
      <c r="J80" s="620">
        <v>-3.6382656922750001</v>
      </c>
      <c r="K80" s="623">
        <v>3.5411148434999998E-2</v>
      </c>
    </row>
    <row r="81" spans="1:11" ht="14.4" customHeight="1" thickBot="1" x14ac:dyDescent="0.35">
      <c r="A81" s="641" t="s">
        <v>388</v>
      </c>
      <c r="B81" s="619">
        <v>302.99999045623503</v>
      </c>
      <c r="C81" s="619">
        <v>103.66146000000001</v>
      </c>
      <c r="D81" s="620">
        <v>-199.33853045623499</v>
      </c>
      <c r="E81" s="621">
        <v>0.34211704047800001</v>
      </c>
      <c r="F81" s="619">
        <v>44.293753577468998</v>
      </c>
      <c r="G81" s="620">
        <v>7.3822922629110002</v>
      </c>
      <c r="H81" s="622">
        <v>15.4528</v>
      </c>
      <c r="I81" s="619">
        <v>15.4528</v>
      </c>
      <c r="J81" s="620">
        <v>8.0705077370880005</v>
      </c>
      <c r="K81" s="623">
        <v>0.34887086218500002</v>
      </c>
    </row>
    <row r="82" spans="1:11" ht="14.4" customHeight="1" thickBot="1" x14ac:dyDescent="0.35">
      <c r="A82" s="641" t="s">
        <v>389</v>
      </c>
      <c r="B82" s="619">
        <v>100.253485906611</v>
      </c>
      <c r="C82" s="619">
        <v>94.503339999999994</v>
      </c>
      <c r="D82" s="620">
        <v>-5.7501459066100002</v>
      </c>
      <c r="E82" s="621">
        <v>0.94264393048600004</v>
      </c>
      <c r="F82" s="619">
        <v>100.43700828349699</v>
      </c>
      <c r="G82" s="620">
        <v>16.739501380581999</v>
      </c>
      <c r="H82" s="622">
        <v>6.7758000000000003</v>
      </c>
      <c r="I82" s="619">
        <v>16.765830000000001</v>
      </c>
      <c r="J82" s="620">
        <v>2.6328619417000002E-2</v>
      </c>
      <c r="K82" s="623">
        <v>0.166928807284</v>
      </c>
    </row>
    <row r="83" spans="1:11" ht="14.4" customHeight="1" thickBot="1" x14ac:dyDescent="0.35">
      <c r="A83" s="641" t="s">
        <v>390</v>
      </c>
      <c r="B83" s="619">
        <v>0</v>
      </c>
      <c r="C83" s="619">
        <v>1.5813600000000001</v>
      </c>
      <c r="D83" s="620">
        <v>1.5813600000000001</v>
      </c>
      <c r="E83" s="629" t="s">
        <v>320</v>
      </c>
      <c r="F83" s="619">
        <v>1.87236344309</v>
      </c>
      <c r="G83" s="620">
        <v>0.31206057384800001</v>
      </c>
      <c r="H83" s="622">
        <v>0</v>
      </c>
      <c r="I83" s="619">
        <v>0</v>
      </c>
      <c r="J83" s="620">
        <v>-0.31206057384800001</v>
      </c>
      <c r="K83" s="623">
        <v>0</v>
      </c>
    </row>
    <row r="84" spans="1:11" ht="14.4" customHeight="1" thickBot="1" x14ac:dyDescent="0.35">
      <c r="A84" s="644" t="s">
        <v>46</v>
      </c>
      <c r="B84" s="624">
        <v>0</v>
      </c>
      <c r="C84" s="624">
        <v>280.738</v>
      </c>
      <c r="D84" s="625">
        <v>280.738</v>
      </c>
      <c r="E84" s="626" t="s">
        <v>312</v>
      </c>
      <c r="F84" s="624">
        <v>6.955887294489</v>
      </c>
      <c r="G84" s="625">
        <v>1.159314549081</v>
      </c>
      <c r="H84" s="627">
        <v>3.76</v>
      </c>
      <c r="I84" s="624">
        <v>5.6589999999999998</v>
      </c>
      <c r="J84" s="625">
        <v>4.4996854509180002</v>
      </c>
      <c r="K84" s="631">
        <v>0.81355544740899999</v>
      </c>
    </row>
    <row r="85" spans="1:11" ht="14.4" customHeight="1" thickBot="1" x14ac:dyDescent="0.35">
      <c r="A85" s="640" t="s">
        <v>391</v>
      </c>
      <c r="B85" s="624">
        <v>0</v>
      </c>
      <c r="C85" s="624">
        <v>142.65700000000001</v>
      </c>
      <c r="D85" s="625">
        <v>142.65700000000001</v>
      </c>
      <c r="E85" s="626" t="s">
        <v>312</v>
      </c>
      <c r="F85" s="624">
        <v>6.955887294489</v>
      </c>
      <c r="G85" s="625">
        <v>1.159314549081</v>
      </c>
      <c r="H85" s="627">
        <v>2.2749999999999999</v>
      </c>
      <c r="I85" s="624">
        <v>4.1740000000000004</v>
      </c>
      <c r="J85" s="625">
        <v>3.0146854509179999</v>
      </c>
      <c r="K85" s="631">
        <v>0.60006722698100001</v>
      </c>
    </row>
    <row r="86" spans="1:11" ht="14.4" customHeight="1" thickBot="1" x14ac:dyDescent="0.35">
      <c r="A86" s="641" t="s">
        <v>392</v>
      </c>
      <c r="B86" s="619">
        <v>0</v>
      </c>
      <c r="C86" s="619">
        <v>136.22499999999999</v>
      </c>
      <c r="D86" s="620">
        <v>136.22499999999999</v>
      </c>
      <c r="E86" s="629" t="s">
        <v>312</v>
      </c>
      <c r="F86" s="619">
        <v>0</v>
      </c>
      <c r="G86" s="620">
        <v>0</v>
      </c>
      <c r="H86" s="622">
        <v>0.61499999999999999</v>
      </c>
      <c r="I86" s="619">
        <v>2.5139999999999998</v>
      </c>
      <c r="J86" s="620">
        <v>2.5139999999999998</v>
      </c>
      <c r="K86" s="630" t="s">
        <v>312</v>
      </c>
    </row>
    <row r="87" spans="1:11" ht="14.4" customHeight="1" thickBot="1" x14ac:dyDescent="0.35">
      <c r="A87" s="641" t="s">
        <v>393</v>
      </c>
      <c r="B87" s="619">
        <v>0</v>
      </c>
      <c r="C87" s="619">
        <v>6.4320000000000004</v>
      </c>
      <c r="D87" s="620">
        <v>6.4320000000000004</v>
      </c>
      <c r="E87" s="629" t="s">
        <v>312</v>
      </c>
      <c r="F87" s="619">
        <v>6.955887294489</v>
      </c>
      <c r="G87" s="620">
        <v>1.159314549081</v>
      </c>
      <c r="H87" s="622">
        <v>1.66</v>
      </c>
      <c r="I87" s="619">
        <v>1.66</v>
      </c>
      <c r="J87" s="620">
        <v>0.50068545091799999</v>
      </c>
      <c r="K87" s="623">
        <v>0.23864676492299999</v>
      </c>
    </row>
    <row r="88" spans="1:11" ht="14.4" customHeight="1" thickBot="1" x14ac:dyDescent="0.35">
      <c r="A88" s="640" t="s">
        <v>394</v>
      </c>
      <c r="B88" s="624">
        <v>0</v>
      </c>
      <c r="C88" s="624">
        <v>138.08099999999999</v>
      </c>
      <c r="D88" s="625">
        <v>138.08099999999999</v>
      </c>
      <c r="E88" s="626" t="s">
        <v>312</v>
      </c>
      <c r="F88" s="624">
        <v>0</v>
      </c>
      <c r="G88" s="625">
        <v>0</v>
      </c>
      <c r="H88" s="627">
        <v>1.4850000000000001</v>
      </c>
      <c r="I88" s="624">
        <v>1.4850000000000001</v>
      </c>
      <c r="J88" s="625">
        <v>1.4850000000000001</v>
      </c>
      <c r="K88" s="628" t="s">
        <v>312</v>
      </c>
    </row>
    <row r="89" spans="1:11" ht="14.4" customHeight="1" thickBot="1" x14ac:dyDescent="0.35">
      <c r="A89" s="641" t="s">
        <v>395</v>
      </c>
      <c r="B89" s="619">
        <v>0</v>
      </c>
      <c r="C89" s="619">
        <v>138.08099999999999</v>
      </c>
      <c r="D89" s="620">
        <v>138.08099999999999</v>
      </c>
      <c r="E89" s="629" t="s">
        <v>312</v>
      </c>
      <c r="F89" s="619">
        <v>0</v>
      </c>
      <c r="G89" s="620">
        <v>0</v>
      </c>
      <c r="H89" s="622">
        <v>1.4850000000000001</v>
      </c>
      <c r="I89" s="619">
        <v>1.4850000000000001</v>
      </c>
      <c r="J89" s="620">
        <v>1.4850000000000001</v>
      </c>
      <c r="K89" s="630" t="s">
        <v>312</v>
      </c>
    </row>
    <row r="90" spans="1:11" ht="14.4" customHeight="1" thickBot="1" x14ac:dyDescent="0.35">
      <c r="A90" s="639" t="s">
        <v>47</v>
      </c>
      <c r="B90" s="619">
        <v>2209.3463135586999</v>
      </c>
      <c r="C90" s="619">
        <v>2237.00342</v>
      </c>
      <c r="D90" s="620">
        <v>27.657106441296001</v>
      </c>
      <c r="E90" s="621">
        <v>1.012518230515</v>
      </c>
      <c r="F90" s="619">
        <v>2357.0765916413702</v>
      </c>
      <c r="G90" s="620">
        <v>392.84609860689397</v>
      </c>
      <c r="H90" s="622">
        <v>140.75497999999999</v>
      </c>
      <c r="I90" s="619">
        <v>357.43475999999998</v>
      </c>
      <c r="J90" s="620">
        <v>-35.411338606893999</v>
      </c>
      <c r="K90" s="623">
        <v>0.151643252182</v>
      </c>
    </row>
    <row r="91" spans="1:11" ht="14.4" customHeight="1" thickBot="1" x14ac:dyDescent="0.35">
      <c r="A91" s="640" t="s">
        <v>396</v>
      </c>
      <c r="B91" s="624">
        <v>0.84200541601699996</v>
      </c>
      <c r="C91" s="624">
        <v>0.80600000000000005</v>
      </c>
      <c r="D91" s="625">
        <v>-3.6005416016999997E-2</v>
      </c>
      <c r="E91" s="632">
        <v>0.95723849831200003</v>
      </c>
      <c r="F91" s="624">
        <v>0.86642037517399995</v>
      </c>
      <c r="G91" s="625">
        <v>0.14440339586199999</v>
      </c>
      <c r="H91" s="627">
        <v>0</v>
      </c>
      <c r="I91" s="624">
        <v>0</v>
      </c>
      <c r="J91" s="625">
        <v>-0.14440339586199999</v>
      </c>
      <c r="K91" s="631">
        <v>0</v>
      </c>
    </row>
    <row r="92" spans="1:11" ht="14.4" customHeight="1" thickBot="1" x14ac:dyDescent="0.35">
      <c r="A92" s="641" t="s">
        <v>397</v>
      </c>
      <c r="B92" s="619">
        <v>0.84200541601699996</v>
      </c>
      <c r="C92" s="619">
        <v>0.80600000000000005</v>
      </c>
      <c r="D92" s="620">
        <v>-3.6005416016999997E-2</v>
      </c>
      <c r="E92" s="621">
        <v>0.95723849831200003</v>
      </c>
      <c r="F92" s="619">
        <v>0.86642037517399995</v>
      </c>
      <c r="G92" s="620">
        <v>0.14440339586199999</v>
      </c>
      <c r="H92" s="622">
        <v>0</v>
      </c>
      <c r="I92" s="619">
        <v>0</v>
      </c>
      <c r="J92" s="620">
        <v>-0.14440339586199999</v>
      </c>
      <c r="K92" s="623">
        <v>0</v>
      </c>
    </row>
    <row r="93" spans="1:11" ht="14.4" customHeight="1" thickBot="1" x14ac:dyDescent="0.35">
      <c r="A93" s="640" t="s">
        <v>398</v>
      </c>
      <c r="B93" s="624">
        <v>52.305529274994001</v>
      </c>
      <c r="C93" s="624">
        <v>50.791939999999997</v>
      </c>
      <c r="D93" s="625">
        <v>-1.5135892749940001</v>
      </c>
      <c r="E93" s="632">
        <v>0.971062537823</v>
      </c>
      <c r="F93" s="624">
        <v>44.367820779460999</v>
      </c>
      <c r="G93" s="625">
        <v>7.394636796576</v>
      </c>
      <c r="H93" s="627">
        <v>4.3525999999999998</v>
      </c>
      <c r="I93" s="624">
        <v>9.1607800000000008</v>
      </c>
      <c r="J93" s="625">
        <v>1.766143203423</v>
      </c>
      <c r="K93" s="631">
        <v>0.206473517045</v>
      </c>
    </row>
    <row r="94" spans="1:11" ht="14.4" customHeight="1" thickBot="1" x14ac:dyDescent="0.35">
      <c r="A94" s="641" t="s">
        <v>399</v>
      </c>
      <c r="B94" s="619">
        <v>22.700209994855001</v>
      </c>
      <c r="C94" s="619">
        <v>24.9328</v>
      </c>
      <c r="D94" s="620">
        <v>2.232590005144</v>
      </c>
      <c r="E94" s="621">
        <v>1.0983510727720001</v>
      </c>
      <c r="F94" s="619">
        <v>15.848120785342999</v>
      </c>
      <c r="G94" s="620">
        <v>2.6413534642230001</v>
      </c>
      <c r="H94" s="622">
        <v>2.1139000000000001</v>
      </c>
      <c r="I94" s="619">
        <v>3.8268</v>
      </c>
      <c r="J94" s="620">
        <v>1.185446535776</v>
      </c>
      <c r="K94" s="623">
        <v>0.24146711473400001</v>
      </c>
    </row>
    <row r="95" spans="1:11" ht="14.4" customHeight="1" thickBot="1" x14ac:dyDescent="0.35">
      <c r="A95" s="641" t="s">
        <v>400</v>
      </c>
      <c r="B95" s="619">
        <v>29.605319280138001</v>
      </c>
      <c r="C95" s="619">
        <v>25.85914</v>
      </c>
      <c r="D95" s="620">
        <v>-3.7461792801380001</v>
      </c>
      <c r="E95" s="621">
        <v>0.87346262863400004</v>
      </c>
      <c r="F95" s="619">
        <v>28.519699994118</v>
      </c>
      <c r="G95" s="620">
        <v>4.7532833323529999</v>
      </c>
      <c r="H95" s="622">
        <v>2.2387000000000001</v>
      </c>
      <c r="I95" s="619">
        <v>5.3339800000000004</v>
      </c>
      <c r="J95" s="620">
        <v>0.58069666764600003</v>
      </c>
      <c r="K95" s="623">
        <v>0.187027914076</v>
      </c>
    </row>
    <row r="96" spans="1:11" ht="14.4" customHeight="1" thickBot="1" x14ac:dyDescent="0.35">
      <c r="A96" s="640" t="s">
        <v>401</v>
      </c>
      <c r="B96" s="624">
        <v>124.999996062801</v>
      </c>
      <c r="C96" s="624">
        <v>135.89479</v>
      </c>
      <c r="D96" s="625">
        <v>10.894793937198999</v>
      </c>
      <c r="E96" s="632">
        <v>1.087158354242</v>
      </c>
      <c r="F96" s="624">
        <v>144.68658314853499</v>
      </c>
      <c r="G96" s="625">
        <v>24.114430524755001</v>
      </c>
      <c r="H96" s="627">
        <v>0</v>
      </c>
      <c r="I96" s="624">
        <v>67.450010000000006</v>
      </c>
      <c r="J96" s="625">
        <v>43.335579475244003</v>
      </c>
      <c r="K96" s="631">
        <v>0.46618012902200001</v>
      </c>
    </row>
    <row r="97" spans="1:11" ht="14.4" customHeight="1" thickBot="1" x14ac:dyDescent="0.35">
      <c r="A97" s="641" t="s">
        <v>402</v>
      </c>
      <c r="B97" s="619">
        <v>101.999996787245</v>
      </c>
      <c r="C97" s="619">
        <v>91.125</v>
      </c>
      <c r="D97" s="620">
        <v>-10.874996787244999</v>
      </c>
      <c r="E97" s="621">
        <v>0.89338238108000001</v>
      </c>
      <c r="F97" s="619">
        <v>89.000024533353994</v>
      </c>
      <c r="G97" s="620">
        <v>14.833337422225</v>
      </c>
      <c r="H97" s="622">
        <v>0</v>
      </c>
      <c r="I97" s="619">
        <v>22.68</v>
      </c>
      <c r="J97" s="620">
        <v>7.8466625777739996</v>
      </c>
      <c r="K97" s="623">
        <v>0.25483139042800002</v>
      </c>
    </row>
    <row r="98" spans="1:11" ht="14.4" customHeight="1" thickBot="1" x14ac:dyDescent="0.35">
      <c r="A98" s="641" t="s">
        <v>403</v>
      </c>
      <c r="B98" s="619">
        <v>22.999999275554998</v>
      </c>
      <c r="C98" s="619">
        <v>44.76979</v>
      </c>
      <c r="D98" s="620">
        <v>21.769790724444</v>
      </c>
      <c r="E98" s="621">
        <v>1.946512670006</v>
      </c>
      <c r="F98" s="619">
        <v>55.686558615179997</v>
      </c>
      <c r="G98" s="620">
        <v>9.2810931025300007</v>
      </c>
      <c r="H98" s="622">
        <v>0</v>
      </c>
      <c r="I98" s="619">
        <v>44.770009999999999</v>
      </c>
      <c r="J98" s="620">
        <v>35.488916897469998</v>
      </c>
      <c r="K98" s="623">
        <v>0.80396438769599998</v>
      </c>
    </row>
    <row r="99" spans="1:11" ht="14.4" customHeight="1" thickBot="1" x14ac:dyDescent="0.35">
      <c r="A99" s="640" t="s">
        <v>404</v>
      </c>
      <c r="B99" s="624">
        <v>1521.34128326004</v>
      </c>
      <c r="C99" s="624">
        <v>1569.12969</v>
      </c>
      <c r="D99" s="625">
        <v>47.788406739957999</v>
      </c>
      <c r="E99" s="632">
        <v>1.0314120225779999</v>
      </c>
      <c r="F99" s="624">
        <v>1557.08990626583</v>
      </c>
      <c r="G99" s="625">
        <v>259.51498437763797</v>
      </c>
      <c r="H99" s="627">
        <v>126.33524</v>
      </c>
      <c r="I99" s="624">
        <v>243.75479000000001</v>
      </c>
      <c r="J99" s="625">
        <v>-15.760194377636999</v>
      </c>
      <c r="K99" s="631">
        <v>0.15654509673399999</v>
      </c>
    </row>
    <row r="100" spans="1:11" ht="14.4" customHeight="1" thickBot="1" x14ac:dyDescent="0.35">
      <c r="A100" s="641" t="s">
        <v>405</v>
      </c>
      <c r="B100" s="619">
        <v>1168.89625884364</v>
      </c>
      <c r="C100" s="619">
        <v>1155.5108499999999</v>
      </c>
      <c r="D100" s="620">
        <v>-13.385408843639</v>
      </c>
      <c r="E100" s="621">
        <v>0.98854867680299996</v>
      </c>
      <c r="F100" s="619">
        <v>1200.2403586261701</v>
      </c>
      <c r="G100" s="620">
        <v>200.04005977102801</v>
      </c>
      <c r="H100" s="622">
        <v>95.868679999999998</v>
      </c>
      <c r="I100" s="619">
        <v>182.94185999999999</v>
      </c>
      <c r="J100" s="620">
        <v>-17.098199771028</v>
      </c>
      <c r="K100" s="623">
        <v>0.15242102024400001</v>
      </c>
    </row>
    <row r="101" spans="1:11" ht="14.4" customHeight="1" thickBot="1" x14ac:dyDescent="0.35">
      <c r="A101" s="641" t="s">
        <v>406</v>
      </c>
      <c r="B101" s="619">
        <v>4.4645867378070001</v>
      </c>
      <c r="C101" s="619">
        <v>0</v>
      </c>
      <c r="D101" s="620">
        <v>-4.4645867378070001</v>
      </c>
      <c r="E101" s="621">
        <v>0</v>
      </c>
      <c r="F101" s="619">
        <v>0</v>
      </c>
      <c r="G101" s="620">
        <v>0</v>
      </c>
      <c r="H101" s="622">
        <v>0</v>
      </c>
      <c r="I101" s="619">
        <v>0</v>
      </c>
      <c r="J101" s="620">
        <v>0</v>
      </c>
      <c r="K101" s="623">
        <v>2</v>
      </c>
    </row>
    <row r="102" spans="1:11" ht="14.4" customHeight="1" thickBot="1" x14ac:dyDescent="0.35">
      <c r="A102" s="641" t="s">
        <v>407</v>
      </c>
      <c r="B102" s="619">
        <v>347.98043767859502</v>
      </c>
      <c r="C102" s="619">
        <v>413.61883999999998</v>
      </c>
      <c r="D102" s="620">
        <v>65.638402321404996</v>
      </c>
      <c r="E102" s="621">
        <v>1.188626702004</v>
      </c>
      <c r="F102" s="619">
        <v>356.84954763965601</v>
      </c>
      <c r="G102" s="620">
        <v>59.474924606609001</v>
      </c>
      <c r="H102" s="622">
        <v>30.466560000000001</v>
      </c>
      <c r="I102" s="619">
        <v>60.812930000000001</v>
      </c>
      <c r="J102" s="620">
        <v>1.33800539339</v>
      </c>
      <c r="K102" s="623">
        <v>0.170416161102</v>
      </c>
    </row>
    <row r="103" spans="1:11" ht="14.4" customHeight="1" thickBot="1" x14ac:dyDescent="0.35">
      <c r="A103" s="640" t="s">
        <v>408</v>
      </c>
      <c r="B103" s="624">
        <v>509.85749954484902</v>
      </c>
      <c r="C103" s="624">
        <v>461.84124000000003</v>
      </c>
      <c r="D103" s="625">
        <v>-48.016259544848999</v>
      </c>
      <c r="E103" s="632">
        <v>0.90582415755800005</v>
      </c>
      <c r="F103" s="624">
        <v>610.06586107236797</v>
      </c>
      <c r="G103" s="625">
        <v>101.677643512061</v>
      </c>
      <c r="H103" s="627">
        <v>10.06714</v>
      </c>
      <c r="I103" s="624">
        <v>37.069180000000003</v>
      </c>
      <c r="J103" s="625">
        <v>-64.608463512060993</v>
      </c>
      <c r="K103" s="631">
        <v>6.0762587065999997E-2</v>
      </c>
    </row>
    <row r="104" spans="1:11" ht="14.4" customHeight="1" thickBot="1" x14ac:dyDescent="0.35">
      <c r="A104" s="641" t="s">
        <v>409</v>
      </c>
      <c r="B104" s="619">
        <v>9.9999996850239992</v>
      </c>
      <c r="C104" s="619">
        <v>19.385000000000002</v>
      </c>
      <c r="D104" s="620">
        <v>9.3850003149750005</v>
      </c>
      <c r="E104" s="621">
        <v>1.9385000610580001</v>
      </c>
      <c r="F104" s="619">
        <v>65.000017917617996</v>
      </c>
      <c r="G104" s="620">
        <v>10.833336319602999</v>
      </c>
      <c r="H104" s="622">
        <v>0</v>
      </c>
      <c r="I104" s="619">
        <v>0</v>
      </c>
      <c r="J104" s="620">
        <v>-10.833336319602999</v>
      </c>
      <c r="K104" s="623">
        <v>0</v>
      </c>
    </row>
    <row r="105" spans="1:11" ht="14.4" customHeight="1" thickBot="1" x14ac:dyDescent="0.35">
      <c r="A105" s="641" t="s">
        <v>410</v>
      </c>
      <c r="B105" s="619">
        <v>343.04354441413602</v>
      </c>
      <c r="C105" s="619">
        <v>317.71377999999999</v>
      </c>
      <c r="D105" s="620">
        <v>-25.329764414134999</v>
      </c>
      <c r="E105" s="621">
        <v>0.92616166423500002</v>
      </c>
      <c r="F105" s="619">
        <v>352.40983524054502</v>
      </c>
      <c r="G105" s="620">
        <v>58.734972540089998</v>
      </c>
      <c r="H105" s="622">
        <v>0</v>
      </c>
      <c r="I105" s="619">
        <v>17.812899999999999</v>
      </c>
      <c r="J105" s="620">
        <v>-40.922072540089999</v>
      </c>
      <c r="K105" s="623">
        <v>5.0545978626E-2</v>
      </c>
    </row>
    <row r="106" spans="1:11" ht="14.4" customHeight="1" thickBot="1" x14ac:dyDescent="0.35">
      <c r="A106" s="641" t="s">
        <v>411</v>
      </c>
      <c r="B106" s="619">
        <v>11.999999622029</v>
      </c>
      <c r="C106" s="619">
        <v>12.8917</v>
      </c>
      <c r="D106" s="620">
        <v>0.89170037797000001</v>
      </c>
      <c r="E106" s="621">
        <v>1.0743083671710001</v>
      </c>
      <c r="F106" s="619">
        <v>13.000003583523</v>
      </c>
      <c r="G106" s="620">
        <v>2.16666726392</v>
      </c>
      <c r="H106" s="622">
        <v>2.125</v>
      </c>
      <c r="I106" s="619">
        <v>3.3719999999999999</v>
      </c>
      <c r="J106" s="620">
        <v>1.205332736079</v>
      </c>
      <c r="K106" s="623">
        <v>0.25938454388299997</v>
      </c>
    </row>
    <row r="107" spans="1:11" ht="14.4" customHeight="1" thickBot="1" x14ac:dyDescent="0.35">
      <c r="A107" s="641" t="s">
        <v>412</v>
      </c>
      <c r="B107" s="619">
        <v>7.319054795784</v>
      </c>
      <c r="C107" s="619">
        <v>4.9367999999999999</v>
      </c>
      <c r="D107" s="620">
        <v>-2.3822547957840001</v>
      </c>
      <c r="E107" s="621">
        <v>0.67451332688999999</v>
      </c>
      <c r="F107" s="619">
        <v>7.9697231758929998</v>
      </c>
      <c r="G107" s="620">
        <v>1.328287195982</v>
      </c>
      <c r="H107" s="622">
        <v>0</v>
      </c>
      <c r="I107" s="619">
        <v>0</v>
      </c>
      <c r="J107" s="620">
        <v>-1.328287195982</v>
      </c>
      <c r="K107" s="623">
        <v>0</v>
      </c>
    </row>
    <row r="108" spans="1:11" ht="14.4" customHeight="1" thickBot="1" x14ac:dyDescent="0.35">
      <c r="A108" s="641" t="s">
        <v>413</v>
      </c>
      <c r="B108" s="619">
        <v>137.49490102787499</v>
      </c>
      <c r="C108" s="619">
        <v>106.91396</v>
      </c>
      <c r="D108" s="620">
        <v>-30.580941027874999</v>
      </c>
      <c r="E108" s="621">
        <v>0.77758490824500004</v>
      </c>
      <c r="F108" s="619">
        <v>171.686281154787</v>
      </c>
      <c r="G108" s="620">
        <v>28.614380192464001</v>
      </c>
      <c r="H108" s="622">
        <v>7.9421400000000002</v>
      </c>
      <c r="I108" s="619">
        <v>15.88428</v>
      </c>
      <c r="J108" s="620">
        <v>-12.730100192464</v>
      </c>
      <c r="K108" s="623">
        <v>9.2519215239999994E-2</v>
      </c>
    </row>
    <row r="109" spans="1:11" ht="14.4" customHeight="1" thickBot="1" x14ac:dyDescent="0.35">
      <c r="A109" s="640" t="s">
        <v>414</v>
      </c>
      <c r="B109" s="624">
        <v>0</v>
      </c>
      <c r="C109" s="624">
        <v>17.766500000000001</v>
      </c>
      <c r="D109" s="625">
        <v>17.766500000000001</v>
      </c>
      <c r="E109" s="626" t="s">
        <v>320</v>
      </c>
      <c r="F109" s="624">
        <v>0</v>
      </c>
      <c r="G109" s="625">
        <v>0</v>
      </c>
      <c r="H109" s="627">
        <v>0</v>
      </c>
      <c r="I109" s="624">
        <v>0</v>
      </c>
      <c r="J109" s="625">
        <v>0</v>
      </c>
      <c r="K109" s="628" t="s">
        <v>312</v>
      </c>
    </row>
    <row r="110" spans="1:11" ht="14.4" customHeight="1" thickBot="1" x14ac:dyDescent="0.35">
      <c r="A110" s="641" t="s">
        <v>415</v>
      </c>
      <c r="B110" s="619">
        <v>0</v>
      </c>
      <c r="C110" s="619">
        <v>4.0339999999999998</v>
      </c>
      <c r="D110" s="620">
        <v>4.0339999999999998</v>
      </c>
      <c r="E110" s="629" t="s">
        <v>320</v>
      </c>
      <c r="F110" s="619">
        <v>0</v>
      </c>
      <c r="G110" s="620">
        <v>0</v>
      </c>
      <c r="H110" s="622">
        <v>0</v>
      </c>
      <c r="I110" s="619">
        <v>0</v>
      </c>
      <c r="J110" s="620">
        <v>0</v>
      </c>
      <c r="K110" s="630" t="s">
        <v>312</v>
      </c>
    </row>
    <row r="111" spans="1:11" ht="14.4" customHeight="1" thickBot="1" x14ac:dyDescent="0.35">
      <c r="A111" s="641" t="s">
        <v>416</v>
      </c>
      <c r="B111" s="619">
        <v>0</v>
      </c>
      <c r="C111" s="619">
        <v>13.7325</v>
      </c>
      <c r="D111" s="620">
        <v>13.7325</v>
      </c>
      <c r="E111" s="629" t="s">
        <v>320</v>
      </c>
      <c r="F111" s="619">
        <v>0</v>
      </c>
      <c r="G111" s="620">
        <v>0</v>
      </c>
      <c r="H111" s="622">
        <v>0</v>
      </c>
      <c r="I111" s="619">
        <v>0</v>
      </c>
      <c r="J111" s="620">
        <v>0</v>
      </c>
      <c r="K111" s="630" t="s">
        <v>312</v>
      </c>
    </row>
    <row r="112" spans="1:11" ht="14.4" customHeight="1" thickBot="1" x14ac:dyDescent="0.35">
      <c r="A112" s="640" t="s">
        <v>417</v>
      </c>
      <c r="B112" s="624">
        <v>0</v>
      </c>
      <c r="C112" s="624">
        <v>0.77325999999999995</v>
      </c>
      <c r="D112" s="625">
        <v>0.77325999999999995</v>
      </c>
      <c r="E112" s="626" t="s">
        <v>312</v>
      </c>
      <c r="F112" s="624">
        <v>0</v>
      </c>
      <c r="G112" s="625">
        <v>0</v>
      </c>
      <c r="H112" s="627">
        <v>0</v>
      </c>
      <c r="I112" s="624">
        <v>0</v>
      </c>
      <c r="J112" s="625">
        <v>0</v>
      </c>
      <c r="K112" s="628" t="s">
        <v>312</v>
      </c>
    </row>
    <row r="113" spans="1:11" ht="14.4" customHeight="1" thickBot="1" x14ac:dyDescent="0.35">
      <c r="A113" s="641" t="s">
        <v>418</v>
      </c>
      <c r="B113" s="619">
        <v>0</v>
      </c>
      <c r="C113" s="619">
        <v>0.77325999999999995</v>
      </c>
      <c r="D113" s="620">
        <v>0.77325999999999995</v>
      </c>
      <c r="E113" s="629" t="s">
        <v>312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312</v>
      </c>
    </row>
    <row r="114" spans="1:11" ht="14.4" customHeight="1" thickBot="1" x14ac:dyDescent="0.35">
      <c r="A114" s="638" t="s">
        <v>48</v>
      </c>
      <c r="B114" s="619">
        <v>70493.997779609897</v>
      </c>
      <c r="C114" s="619">
        <v>77499.731520000001</v>
      </c>
      <c r="D114" s="620">
        <v>7005.7337403901502</v>
      </c>
      <c r="E114" s="621">
        <v>1.099380570843</v>
      </c>
      <c r="F114" s="619">
        <v>77351.021322242494</v>
      </c>
      <c r="G114" s="620">
        <v>12891.836887040399</v>
      </c>
      <c r="H114" s="622">
        <v>6401.2013100000004</v>
      </c>
      <c r="I114" s="619">
        <v>12931.30935</v>
      </c>
      <c r="J114" s="620">
        <v>39.472462959578003</v>
      </c>
      <c r="K114" s="623">
        <v>0.167176969727</v>
      </c>
    </row>
    <row r="115" spans="1:11" ht="14.4" customHeight="1" thickBot="1" x14ac:dyDescent="0.35">
      <c r="A115" s="644" t="s">
        <v>419</v>
      </c>
      <c r="B115" s="624">
        <v>52293.998352865703</v>
      </c>
      <c r="C115" s="624">
        <v>57919.762999999999</v>
      </c>
      <c r="D115" s="625">
        <v>5625.7646471342796</v>
      </c>
      <c r="E115" s="632">
        <v>1.107579546875</v>
      </c>
      <c r="F115" s="624">
        <v>57162.01575703</v>
      </c>
      <c r="G115" s="625">
        <v>9527.0026261716594</v>
      </c>
      <c r="H115" s="627">
        <v>4725.2910000000002</v>
      </c>
      <c r="I115" s="624">
        <v>9545.4459999999999</v>
      </c>
      <c r="J115" s="625">
        <v>18.443373828335002</v>
      </c>
      <c r="K115" s="631">
        <v>0.16698931753099999</v>
      </c>
    </row>
    <row r="116" spans="1:11" ht="14.4" customHeight="1" thickBot="1" x14ac:dyDescent="0.35">
      <c r="A116" s="640" t="s">
        <v>420</v>
      </c>
      <c r="B116" s="624">
        <v>52001.998362063001</v>
      </c>
      <c r="C116" s="624">
        <v>57696.853999999999</v>
      </c>
      <c r="D116" s="625">
        <v>5694.8556379369902</v>
      </c>
      <c r="E116" s="632">
        <v>1.109512246015</v>
      </c>
      <c r="F116" s="624">
        <v>56870.015676538504</v>
      </c>
      <c r="G116" s="625">
        <v>9478.3359460897591</v>
      </c>
      <c r="H116" s="627">
        <v>4709.973</v>
      </c>
      <c r="I116" s="624">
        <v>9516.5490000000009</v>
      </c>
      <c r="J116" s="625">
        <v>38.213053910242998</v>
      </c>
      <c r="K116" s="631">
        <v>0.167338603423</v>
      </c>
    </row>
    <row r="117" spans="1:11" ht="14.4" customHeight="1" thickBot="1" x14ac:dyDescent="0.35">
      <c r="A117" s="641" t="s">
        <v>421</v>
      </c>
      <c r="B117" s="619">
        <v>52001.998362063001</v>
      </c>
      <c r="C117" s="619">
        <v>57696.853999999999</v>
      </c>
      <c r="D117" s="620">
        <v>5694.8556379369902</v>
      </c>
      <c r="E117" s="621">
        <v>1.109512246015</v>
      </c>
      <c r="F117" s="619">
        <v>56870.015676538504</v>
      </c>
      <c r="G117" s="620">
        <v>9478.3359460897591</v>
      </c>
      <c r="H117" s="622">
        <v>4709.973</v>
      </c>
      <c r="I117" s="619">
        <v>9516.5490000000009</v>
      </c>
      <c r="J117" s="620">
        <v>38.213053910242998</v>
      </c>
      <c r="K117" s="623">
        <v>0.167338603423</v>
      </c>
    </row>
    <row r="118" spans="1:11" ht="14.4" customHeight="1" thickBot="1" x14ac:dyDescent="0.35">
      <c r="A118" s="640" t="s">
        <v>422</v>
      </c>
      <c r="B118" s="624">
        <v>0</v>
      </c>
      <c r="C118" s="624">
        <v>0.372</v>
      </c>
      <c r="D118" s="625">
        <v>0.372</v>
      </c>
      <c r="E118" s="626" t="s">
        <v>312</v>
      </c>
      <c r="F118" s="624">
        <v>0</v>
      </c>
      <c r="G118" s="625">
        <v>0</v>
      </c>
      <c r="H118" s="627">
        <v>0</v>
      </c>
      <c r="I118" s="624">
        <v>9.2999999999999999E-2</v>
      </c>
      <c r="J118" s="625">
        <v>9.2999999999999999E-2</v>
      </c>
      <c r="K118" s="628" t="s">
        <v>312</v>
      </c>
    </row>
    <row r="119" spans="1:11" ht="14.4" customHeight="1" thickBot="1" x14ac:dyDescent="0.35">
      <c r="A119" s="641" t="s">
        <v>423</v>
      </c>
      <c r="B119" s="619">
        <v>0</v>
      </c>
      <c r="C119" s="619">
        <v>0.372</v>
      </c>
      <c r="D119" s="620">
        <v>0.372</v>
      </c>
      <c r="E119" s="629" t="s">
        <v>312</v>
      </c>
      <c r="F119" s="619">
        <v>0</v>
      </c>
      <c r="G119" s="620">
        <v>0</v>
      </c>
      <c r="H119" s="622">
        <v>0</v>
      </c>
      <c r="I119" s="619">
        <v>9.2999999999999999E-2</v>
      </c>
      <c r="J119" s="620">
        <v>9.2999999999999999E-2</v>
      </c>
      <c r="K119" s="630" t="s">
        <v>312</v>
      </c>
    </row>
    <row r="120" spans="1:11" ht="14.4" customHeight="1" thickBot="1" x14ac:dyDescent="0.35">
      <c r="A120" s="640" t="s">
        <v>424</v>
      </c>
      <c r="B120" s="624">
        <v>129.99999590531499</v>
      </c>
      <c r="C120" s="624">
        <v>129.80000000000001</v>
      </c>
      <c r="D120" s="625">
        <v>-0.19999590531399999</v>
      </c>
      <c r="E120" s="632">
        <v>0.99846156991000001</v>
      </c>
      <c r="F120" s="624">
        <v>130.00003583523801</v>
      </c>
      <c r="G120" s="625">
        <v>21.666672639205999</v>
      </c>
      <c r="H120" s="627">
        <v>11.2</v>
      </c>
      <c r="I120" s="624">
        <v>21.6</v>
      </c>
      <c r="J120" s="625">
        <v>-6.6672639206000001E-2</v>
      </c>
      <c r="K120" s="631">
        <v>0.166153800352</v>
      </c>
    </row>
    <row r="121" spans="1:11" ht="14.4" customHeight="1" thickBot="1" x14ac:dyDescent="0.35">
      <c r="A121" s="641" t="s">
        <v>425</v>
      </c>
      <c r="B121" s="619">
        <v>129.99999590531499</v>
      </c>
      <c r="C121" s="619">
        <v>129.80000000000001</v>
      </c>
      <c r="D121" s="620">
        <v>-0.19999590531399999</v>
      </c>
      <c r="E121" s="621">
        <v>0.99846156991000001</v>
      </c>
      <c r="F121" s="619">
        <v>130.00003583523801</v>
      </c>
      <c r="G121" s="620">
        <v>21.666672639205999</v>
      </c>
      <c r="H121" s="622">
        <v>11.2</v>
      </c>
      <c r="I121" s="619">
        <v>21.6</v>
      </c>
      <c r="J121" s="620">
        <v>-6.6672639206000001E-2</v>
      </c>
      <c r="K121" s="623">
        <v>0.166153800352</v>
      </c>
    </row>
    <row r="122" spans="1:11" ht="14.4" customHeight="1" thickBot="1" x14ac:dyDescent="0.35">
      <c r="A122" s="640" t="s">
        <v>426</v>
      </c>
      <c r="B122" s="624">
        <v>161.99999489739301</v>
      </c>
      <c r="C122" s="624">
        <v>92.736999999999995</v>
      </c>
      <c r="D122" s="625">
        <v>-69.262994897392005</v>
      </c>
      <c r="E122" s="632">
        <v>0.57245063531399998</v>
      </c>
      <c r="F122" s="624">
        <v>162.00004465622001</v>
      </c>
      <c r="G122" s="625">
        <v>27.000007442703001</v>
      </c>
      <c r="H122" s="627">
        <v>4.1180000000000003</v>
      </c>
      <c r="I122" s="624">
        <v>7.2039999999999997</v>
      </c>
      <c r="J122" s="625">
        <v>-19.796007442703001</v>
      </c>
      <c r="K122" s="631">
        <v>4.4469123543999997E-2</v>
      </c>
    </row>
    <row r="123" spans="1:11" ht="14.4" customHeight="1" thickBot="1" x14ac:dyDescent="0.35">
      <c r="A123" s="641" t="s">
        <v>427</v>
      </c>
      <c r="B123" s="619">
        <v>161.99999489739301</v>
      </c>
      <c r="C123" s="619">
        <v>92.736999999999995</v>
      </c>
      <c r="D123" s="620">
        <v>-69.262994897392005</v>
      </c>
      <c r="E123" s="621">
        <v>0.57245063531399998</v>
      </c>
      <c r="F123" s="619">
        <v>162.00004465622001</v>
      </c>
      <c r="G123" s="620">
        <v>27.000007442703001</v>
      </c>
      <c r="H123" s="622">
        <v>4.1180000000000003</v>
      </c>
      <c r="I123" s="619">
        <v>7.2039999999999997</v>
      </c>
      <c r="J123" s="620">
        <v>-19.796007442703001</v>
      </c>
      <c r="K123" s="623">
        <v>4.4469123543999997E-2</v>
      </c>
    </row>
    <row r="124" spans="1:11" ht="14.4" customHeight="1" thickBot="1" x14ac:dyDescent="0.35">
      <c r="A124" s="639" t="s">
        <v>428</v>
      </c>
      <c r="B124" s="619">
        <v>17679.999443122801</v>
      </c>
      <c r="C124" s="619">
        <v>19002.070790000002</v>
      </c>
      <c r="D124" s="620">
        <v>1322.0713468771501</v>
      </c>
      <c r="E124" s="621">
        <v>1.0747777934680001</v>
      </c>
      <c r="F124" s="619">
        <v>19336.005330078198</v>
      </c>
      <c r="G124" s="620">
        <v>3222.6675550130399</v>
      </c>
      <c r="H124" s="622">
        <v>1605.19805</v>
      </c>
      <c r="I124" s="619">
        <v>3243.0049800000002</v>
      </c>
      <c r="J124" s="620">
        <v>20.337424986961</v>
      </c>
      <c r="K124" s="623">
        <v>0.167718457077</v>
      </c>
    </row>
    <row r="125" spans="1:11" ht="14.4" customHeight="1" thickBot="1" x14ac:dyDescent="0.35">
      <c r="A125" s="640" t="s">
        <v>429</v>
      </c>
      <c r="B125" s="624">
        <v>4679.9998525913397</v>
      </c>
      <c r="C125" s="624">
        <v>5205.2375899999997</v>
      </c>
      <c r="D125" s="625">
        <v>525.23773740865704</v>
      </c>
      <c r="E125" s="632">
        <v>1.1122302893060001</v>
      </c>
      <c r="F125" s="624">
        <v>5118.0014108057703</v>
      </c>
      <c r="G125" s="625">
        <v>853.00023513429505</v>
      </c>
      <c r="H125" s="627">
        <v>424.90480000000002</v>
      </c>
      <c r="I125" s="624">
        <v>858.44448</v>
      </c>
      <c r="J125" s="625">
        <v>5.4442448657040003</v>
      </c>
      <c r="K125" s="631">
        <v>0.16773041097399999</v>
      </c>
    </row>
    <row r="126" spans="1:11" ht="14.4" customHeight="1" thickBot="1" x14ac:dyDescent="0.35">
      <c r="A126" s="641" t="s">
        <v>430</v>
      </c>
      <c r="B126" s="619">
        <v>4679.9998525913397</v>
      </c>
      <c r="C126" s="619">
        <v>5205.2375899999997</v>
      </c>
      <c r="D126" s="620">
        <v>525.23773740865704</v>
      </c>
      <c r="E126" s="621">
        <v>1.1122302893060001</v>
      </c>
      <c r="F126" s="619">
        <v>5118.0014108057703</v>
      </c>
      <c r="G126" s="620">
        <v>853.00023513429505</v>
      </c>
      <c r="H126" s="622">
        <v>424.90480000000002</v>
      </c>
      <c r="I126" s="619">
        <v>858.44448</v>
      </c>
      <c r="J126" s="620">
        <v>5.4442448657040003</v>
      </c>
      <c r="K126" s="623">
        <v>0.16773041097399999</v>
      </c>
    </row>
    <row r="127" spans="1:11" ht="14.4" customHeight="1" thickBot="1" x14ac:dyDescent="0.35">
      <c r="A127" s="640" t="s">
        <v>431</v>
      </c>
      <c r="B127" s="624">
        <v>12999.999590531501</v>
      </c>
      <c r="C127" s="624">
        <v>13796.833199999999</v>
      </c>
      <c r="D127" s="625">
        <v>796.83360946849496</v>
      </c>
      <c r="E127" s="632">
        <v>1.0612948949659999</v>
      </c>
      <c r="F127" s="624">
        <v>14218.0039192725</v>
      </c>
      <c r="G127" s="625">
        <v>2369.6673198787398</v>
      </c>
      <c r="H127" s="627">
        <v>1180.2932499999999</v>
      </c>
      <c r="I127" s="624">
        <v>2384.5605</v>
      </c>
      <c r="J127" s="625">
        <v>14.893180121256</v>
      </c>
      <c r="K127" s="631">
        <v>0.167714154078</v>
      </c>
    </row>
    <row r="128" spans="1:11" ht="14.4" customHeight="1" thickBot="1" x14ac:dyDescent="0.35">
      <c r="A128" s="641" t="s">
        <v>432</v>
      </c>
      <c r="B128" s="619">
        <v>12999.999590531501</v>
      </c>
      <c r="C128" s="619">
        <v>13796.833199999999</v>
      </c>
      <c r="D128" s="620">
        <v>796.83360946849496</v>
      </c>
      <c r="E128" s="621">
        <v>1.0612948949659999</v>
      </c>
      <c r="F128" s="619">
        <v>14218.0039192725</v>
      </c>
      <c r="G128" s="620">
        <v>2369.6673198787398</v>
      </c>
      <c r="H128" s="622">
        <v>1180.2932499999999</v>
      </c>
      <c r="I128" s="619">
        <v>2384.5605</v>
      </c>
      <c r="J128" s="620">
        <v>14.893180121256</v>
      </c>
      <c r="K128" s="623">
        <v>0.167714154078</v>
      </c>
    </row>
    <row r="129" spans="1:11" ht="14.4" customHeight="1" thickBot="1" x14ac:dyDescent="0.35">
      <c r="A129" s="639" t="s">
        <v>433</v>
      </c>
      <c r="B129" s="619">
        <v>519.99998362125996</v>
      </c>
      <c r="C129" s="619">
        <v>577.89773000000002</v>
      </c>
      <c r="D129" s="620">
        <v>57.897746378740003</v>
      </c>
      <c r="E129" s="621">
        <v>1.111341823466</v>
      </c>
      <c r="F129" s="619">
        <v>853.00023513429505</v>
      </c>
      <c r="G129" s="620">
        <v>142.166705855716</v>
      </c>
      <c r="H129" s="622">
        <v>70.712260000000001</v>
      </c>
      <c r="I129" s="619">
        <v>142.85837000000001</v>
      </c>
      <c r="J129" s="620">
        <v>0.69166414428400003</v>
      </c>
      <c r="K129" s="623">
        <v>0.16747752710399999</v>
      </c>
    </row>
    <row r="130" spans="1:11" ht="14.4" customHeight="1" thickBot="1" x14ac:dyDescent="0.35">
      <c r="A130" s="640" t="s">
        <v>434</v>
      </c>
      <c r="B130" s="624">
        <v>519.99998362125996</v>
      </c>
      <c r="C130" s="624">
        <v>577.89773000000002</v>
      </c>
      <c r="D130" s="625">
        <v>57.897746378740003</v>
      </c>
      <c r="E130" s="632">
        <v>1.111341823466</v>
      </c>
      <c r="F130" s="624">
        <v>853.00023513429505</v>
      </c>
      <c r="G130" s="625">
        <v>142.166705855716</v>
      </c>
      <c r="H130" s="627">
        <v>70.712260000000001</v>
      </c>
      <c r="I130" s="624">
        <v>142.85837000000001</v>
      </c>
      <c r="J130" s="625">
        <v>0.69166414428400003</v>
      </c>
      <c r="K130" s="631">
        <v>0.16747752710399999</v>
      </c>
    </row>
    <row r="131" spans="1:11" ht="14.4" customHeight="1" thickBot="1" x14ac:dyDescent="0.35">
      <c r="A131" s="641" t="s">
        <v>435</v>
      </c>
      <c r="B131" s="619">
        <v>519.99998362125996</v>
      </c>
      <c r="C131" s="619">
        <v>577.89773000000002</v>
      </c>
      <c r="D131" s="620">
        <v>57.897746378740003</v>
      </c>
      <c r="E131" s="621">
        <v>1.111341823466</v>
      </c>
      <c r="F131" s="619">
        <v>853.00023513429505</v>
      </c>
      <c r="G131" s="620">
        <v>142.166705855716</v>
      </c>
      <c r="H131" s="622">
        <v>70.712260000000001</v>
      </c>
      <c r="I131" s="619">
        <v>142.85837000000001</v>
      </c>
      <c r="J131" s="620">
        <v>0.69166414428400003</v>
      </c>
      <c r="K131" s="623">
        <v>0.16747752710399999</v>
      </c>
    </row>
    <row r="132" spans="1:11" ht="14.4" customHeight="1" thickBot="1" x14ac:dyDescent="0.35">
      <c r="A132" s="638" t="s">
        <v>436</v>
      </c>
      <c r="B132" s="619">
        <v>0</v>
      </c>
      <c r="C132" s="619">
        <v>181.14717999999999</v>
      </c>
      <c r="D132" s="620">
        <v>181.14717999999999</v>
      </c>
      <c r="E132" s="629" t="s">
        <v>312</v>
      </c>
      <c r="F132" s="619">
        <v>206.01151451502301</v>
      </c>
      <c r="G132" s="620">
        <v>34.335252419169997</v>
      </c>
      <c r="H132" s="622">
        <v>25.007000000000001</v>
      </c>
      <c r="I132" s="619">
        <v>25.007000000000001</v>
      </c>
      <c r="J132" s="620">
        <v>-9.3282524191699991</v>
      </c>
      <c r="K132" s="623">
        <v>0.121386418904</v>
      </c>
    </row>
    <row r="133" spans="1:11" ht="14.4" customHeight="1" thickBot="1" x14ac:dyDescent="0.35">
      <c r="A133" s="639" t="s">
        <v>437</v>
      </c>
      <c r="B133" s="619">
        <v>0</v>
      </c>
      <c r="C133" s="619">
        <v>181.14717999999999</v>
      </c>
      <c r="D133" s="620">
        <v>181.14717999999999</v>
      </c>
      <c r="E133" s="629" t="s">
        <v>312</v>
      </c>
      <c r="F133" s="619">
        <v>206.01151451502301</v>
      </c>
      <c r="G133" s="620">
        <v>34.335252419169997</v>
      </c>
      <c r="H133" s="622">
        <v>25.007000000000001</v>
      </c>
      <c r="I133" s="619">
        <v>25.007000000000001</v>
      </c>
      <c r="J133" s="620">
        <v>-9.3282524191699991</v>
      </c>
      <c r="K133" s="623">
        <v>0.121386418904</v>
      </c>
    </row>
    <row r="134" spans="1:11" ht="14.4" customHeight="1" thickBot="1" x14ac:dyDescent="0.35">
      <c r="A134" s="640" t="s">
        <v>438</v>
      </c>
      <c r="B134" s="624">
        <v>0</v>
      </c>
      <c r="C134" s="624">
        <v>108.33799999999999</v>
      </c>
      <c r="D134" s="625">
        <v>108.33799999999999</v>
      </c>
      <c r="E134" s="626" t="s">
        <v>312</v>
      </c>
      <c r="F134" s="624">
        <v>128.619313667391</v>
      </c>
      <c r="G134" s="625">
        <v>21.436552277897999</v>
      </c>
      <c r="H134" s="627">
        <v>25.007000000000001</v>
      </c>
      <c r="I134" s="624">
        <v>25.007000000000001</v>
      </c>
      <c r="J134" s="625">
        <v>3.570447722101</v>
      </c>
      <c r="K134" s="631">
        <v>0.19442647676200001</v>
      </c>
    </row>
    <row r="135" spans="1:11" ht="14.4" customHeight="1" thickBot="1" x14ac:dyDescent="0.35">
      <c r="A135" s="641" t="s">
        <v>439</v>
      </c>
      <c r="B135" s="619">
        <v>0</v>
      </c>
      <c r="C135" s="619">
        <v>7.7803000000000004</v>
      </c>
      <c r="D135" s="620">
        <v>7.7803000000000004</v>
      </c>
      <c r="E135" s="629" t="s">
        <v>312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312</v>
      </c>
    </row>
    <row r="136" spans="1:11" ht="14.4" customHeight="1" thickBot="1" x14ac:dyDescent="0.35">
      <c r="A136" s="641" t="s">
        <v>440</v>
      </c>
      <c r="B136" s="619">
        <v>0</v>
      </c>
      <c r="C136" s="619">
        <v>-0.13600000000000001</v>
      </c>
      <c r="D136" s="620">
        <v>-0.13600000000000001</v>
      </c>
      <c r="E136" s="629" t="s">
        <v>312</v>
      </c>
      <c r="F136" s="619">
        <v>0</v>
      </c>
      <c r="G136" s="620">
        <v>0</v>
      </c>
      <c r="H136" s="622">
        <v>-1.5429999999999999</v>
      </c>
      <c r="I136" s="619">
        <v>-1.5429999999999999</v>
      </c>
      <c r="J136" s="620">
        <v>-1.5429999999999999</v>
      </c>
      <c r="K136" s="630" t="s">
        <v>312</v>
      </c>
    </row>
    <row r="137" spans="1:11" ht="14.4" customHeight="1" thickBot="1" x14ac:dyDescent="0.35">
      <c r="A137" s="641" t="s">
        <v>441</v>
      </c>
      <c r="B137" s="619">
        <v>0</v>
      </c>
      <c r="C137" s="619">
        <v>31.7</v>
      </c>
      <c r="D137" s="620">
        <v>31.7</v>
      </c>
      <c r="E137" s="629" t="s">
        <v>312</v>
      </c>
      <c r="F137" s="619">
        <v>52.253329649586</v>
      </c>
      <c r="G137" s="620">
        <v>8.7088882749310006</v>
      </c>
      <c r="H137" s="622">
        <v>23.15</v>
      </c>
      <c r="I137" s="619">
        <v>23.15</v>
      </c>
      <c r="J137" s="620">
        <v>14.441111725068</v>
      </c>
      <c r="K137" s="623">
        <v>0.44303396846100002</v>
      </c>
    </row>
    <row r="138" spans="1:11" ht="14.4" customHeight="1" thickBot="1" x14ac:dyDescent="0.35">
      <c r="A138" s="641" t="s">
        <v>442</v>
      </c>
      <c r="B138" s="619">
        <v>0</v>
      </c>
      <c r="C138" s="619">
        <v>27.712</v>
      </c>
      <c r="D138" s="620">
        <v>27.712</v>
      </c>
      <c r="E138" s="629" t="s">
        <v>312</v>
      </c>
      <c r="F138" s="619">
        <v>29.586572576755</v>
      </c>
      <c r="G138" s="620">
        <v>4.9310954294589999</v>
      </c>
      <c r="H138" s="622">
        <v>3.4</v>
      </c>
      <c r="I138" s="619">
        <v>3.4</v>
      </c>
      <c r="J138" s="620">
        <v>-1.531095429459</v>
      </c>
      <c r="K138" s="623">
        <v>0.114916994565</v>
      </c>
    </row>
    <row r="139" spans="1:11" ht="14.4" customHeight="1" thickBot="1" x14ac:dyDescent="0.35">
      <c r="A139" s="641" t="s">
        <v>443</v>
      </c>
      <c r="B139" s="619">
        <v>0</v>
      </c>
      <c r="C139" s="619">
        <v>0.6</v>
      </c>
      <c r="D139" s="620">
        <v>0.6</v>
      </c>
      <c r="E139" s="629" t="s">
        <v>312</v>
      </c>
      <c r="F139" s="619">
        <v>0.51866324683499998</v>
      </c>
      <c r="G139" s="620">
        <v>8.6443874471999999E-2</v>
      </c>
      <c r="H139" s="622">
        <v>0</v>
      </c>
      <c r="I139" s="619">
        <v>0</v>
      </c>
      <c r="J139" s="620">
        <v>-8.6443874471999999E-2</v>
      </c>
      <c r="K139" s="623">
        <v>0</v>
      </c>
    </row>
    <row r="140" spans="1:11" ht="14.4" customHeight="1" thickBot="1" x14ac:dyDescent="0.35">
      <c r="A140" s="641" t="s">
        <v>444</v>
      </c>
      <c r="B140" s="619">
        <v>0</v>
      </c>
      <c r="C140" s="619">
        <v>40.681699999999999</v>
      </c>
      <c r="D140" s="620">
        <v>40.681699999999999</v>
      </c>
      <c r="E140" s="629" t="s">
        <v>320</v>
      </c>
      <c r="F140" s="619">
        <v>46.260748194213001</v>
      </c>
      <c r="G140" s="620">
        <v>7.7101246990350001</v>
      </c>
      <c r="H140" s="622">
        <v>0</v>
      </c>
      <c r="I140" s="619">
        <v>0</v>
      </c>
      <c r="J140" s="620">
        <v>-7.7101246990350001</v>
      </c>
      <c r="K140" s="623">
        <v>0</v>
      </c>
    </row>
    <row r="141" spans="1:11" ht="14.4" customHeight="1" thickBot="1" x14ac:dyDescent="0.35">
      <c r="A141" s="643" t="s">
        <v>445</v>
      </c>
      <c r="B141" s="619">
        <v>0</v>
      </c>
      <c r="C141" s="619">
        <v>37.25</v>
      </c>
      <c r="D141" s="620">
        <v>37.25</v>
      </c>
      <c r="E141" s="629" t="s">
        <v>312</v>
      </c>
      <c r="F141" s="619">
        <v>29.235301684469</v>
      </c>
      <c r="G141" s="620">
        <v>4.872550280744</v>
      </c>
      <c r="H141" s="622">
        <v>0</v>
      </c>
      <c r="I141" s="619">
        <v>0</v>
      </c>
      <c r="J141" s="620">
        <v>-4.872550280744</v>
      </c>
      <c r="K141" s="623">
        <v>0</v>
      </c>
    </row>
    <row r="142" spans="1:11" ht="14.4" customHeight="1" thickBot="1" x14ac:dyDescent="0.35">
      <c r="A142" s="641" t="s">
        <v>446</v>
      </c>
      <c r="B142" s="619">
        <v>0</v>
      </c>
      <c r="C142" s="619">
        <v>37.25</v>
      </c>
      <c r="D142" s="620">
        <v>37.25</v>
      </c>
      <c r="E142" s="629" t="s">
        <v>312</v>
      </c>
      <c r="F142" s="619">
        <v>29.235301684469</v>
      </c>
      <c r="G142" s="620">
        <v>4.872550280744</v>
      </c>
      <c r="H142" s="622">
        <v>0</v>
      </c>
      <c r="I142" s="619">
        <v>0</v>
      </c>
      <c r="J142" s="620">
        <v>-4.872550280744</v>
      </c>
      <c r="K142" s="623">
        <v>0</v>
      </c>
    </row>
    <row r="143" spans="1:11" ht="14.4" customHeight="1" thickBot="1" x14ac:dyDescent="0.35">
      <c r="A143" s="643" t="s">
        <v>447</v>
      </c>
      <c r="B143" s="619">
        <v>0</v>
      </c>
      <c r="C143" s="619">
        <v>5.2</v>
      </c>
      <c r="D143" s="620">
        <v>5.2</v>
      </c>
      <c r="E143" s="629" t="s">
        <v>320</v>
      </c>
      <c r="F143" s="619">
        <v>2.676019747687</v>
      </c>
      <c r="G143" s="620">
        <v>0.44600329128100002</v>
      </c>
      <c r="H143" s="622">
        <v>0</v>
      </c>
      <c r="I143" s="619">
        <v>0</v>
      </c>
      <c r="J143" s="620">
        <v>-0.44600329128100002</v>
      </c>
      <c r="K143" s="623">
        <v>0</v>
      </c>
    </row>
    <row r="144" spans="1:11" ht="14.4" customHeight="1" thickBot="1" x14ac:dyDescent="0.35">
      <c r="A144" s="641" t="s">
        <v>448</v>
      </c>
      <c r="B144" s="619">
        <v>0</v>
      </c>
      <c r="C144" s="619">
        <v>5.2</v>
      </c>
      <c r="D144" s="620">
        <v>5.2</v>
      </c>
      <c r="E144" s="629" t="s">
        <v>320</v>
      </c>
      <c r="F144" s="619">
        <v>2.676019747687</v>
      </c>
      <c r="G144" s="620">
        <v>0.44600329128100002</v>
      </c>
      <c r="H144" s="622">
        <v>0</v>
      </c>
      <c r="I144" s="619">
        <v>0</v>
      </c>
      <c r="J144" s="620">
        <v>-0.44600329128100002</v>
      </c>
      <c r="K144" s="623">
        <v>0</v>
      </c>
    </row>
    <row r="145" spans="1:11" ht="14.4" customHeight="1" thickBot="1" x14ac:dyDescent="0.35">
      <c r="A145" s="643" t="s">
        <v>449</v>
      </c>
      <c r="B145" s="619">
        <v>0</v>
      </c>
      <c r="C145" s="619">
        <v>26.709</v>
      </c>
      <c r="D145" s="620">
        <v>26.709</v>
      </c>
      <c r="E145" s="629" t="s">
        <v>312</v>
      </c>
      <c r="F145" s="619">
        <v>45.480879415475002</v>
      </c>
      <c r="G145" s="620">
        <v>7.5801465692449996</v>
      </c>
      <c r="H145" s="622">
        <v>0</v>
      </c>
      <c r="I145" s="619">
        <v>0</v>
      </c>
      <c r="J145" s="620">
        <v>-7.5801465692449996</v>
      </c>
      <c r="K145" s="623">
        <v>0</v>
      </c>
    </row>
    <row r="146" spans="1:11" ht="14.4" customHeight="1" thickBot="1" x14ac:dyDescent="0.35">
      <c r="A146" s="641" t="s">
        <v>450</v>
      </c>
      <c r="B146" s="619">
        <v>0</v>
      </c>
      <c r="C146" s="619">
        <v>26.709</v>
      </c>
      <c r="D146" s="620">
        <v>26.709</v>
      </c>
      <c r="E146" s="629" t="s">
        <v>312</v>
      </c>
      <c r="F146" s="619">
        <v>45.480879415475002</v>
      </c>
      <c r="G146" s="620">
        <v>7.5801465692449996</v>
      </c>
      <c r="H146" s="622">
        <v>0</v>
      </c>
      <c r="I146" s="619">
        <v>0</v>
      </c>
      <c r="J146" s="620">
        <v>-7.5801465692449996</v>
      </c>
      <c r="K146" s="623">
        <v>0</v>
      </c>
    </row>
    <row r="147" spans="1:11" ht="14.4" customHeight="1" thickBot="1" x14ac:dyDescent="0.35">
      <c r="A147" s="640" t="s">
        <v>451</v>
      </c>
      <c r="B147" s="624">
        <v>0</v>
      </c>
      <c r="C147" s="624">
        <v>3.6501800000000002</v>
      </c>
      <c r="D147" s="625">
        <v>3.6501800000000002</v>
      </c>
      <c r="E147" s="626" t="s">
        <v>320</v>
      </c>
      <c r="F147" s="624">
        <v>0</v>
      </c>
      <c r="G147" s="625">
        <v>0</v>
      </c>
      <c r="H147" s="627">
        <v>0</v>
      </c>
      <c r="I147" s="624">
        <v>0</v>
      </c>
      <c r="J147" s="625">
        <v>0</v>
      </c>
      <c r="K147" s="628" t="s">
        <v>312</v>
      </c>
    </row>
    <row r="148" spans="1:11" ht="14.4" customHeight="1" thickBot="1" x14ac:dyDescent="0.35">
      <c r="A148" s="641" t="s">
        <v>452</v>
      </c>
      <c r="B148" s="619">
        <v>0</v>
      </c>
      <c r="C148" s="619">
        <v>3.6501800000000002</v>
      </c>
      <c r="D148" s="620">
        <v>3.6501800000000002</v>
      </c>
      <c r="E148" s="629" t="s">
        <v>320</v>
      </c>
      <c r="F148" s="619">
        <v>0</v>
      </c>
      <c r="G148" s="620">
        <v>0</v>
      </c>
      <c r="H148" s="622">
        <v>0</v>
      </c>
      <c r="I148" s="619">
        <v>0</v>
      </c>
      <c r="J148" s="620">
        <v>0</v>
      </c>
      <c r="K148" s="630" t="s">
        <v>312</v>
      </c>
    </row>
    <row r="149" spans="1:11" ht="14.4" customHeight="1" thickBot="1" x14ac:dyDescent="0.35">
      <c r="A149" s="638" t="s">
        <v>453</v>
      </c>
      <c r="B149" s="619">
        <v>2998.9885830581902</v>
      </c>
      <c r="C149" s="619">
        <v>3079.6675700000001</v>
      </c>
      <c r="D149" s="620">
        <v>80.678986941808006</v>
      </c>
      <c r="E149" s="621">
        <v>1.026902065382</v>
      </c>
      <c r="F149" s="619">
        <v>2731.2566250192299</v>
      </c>
      <c r="G149" s="620">
        <v>455.209437503206</v>
      </c>
      <c r="H149" s="622">
        <v>233.994</v>
      </c>
      <c r="I149" s="619">
        <v>472.44080000000002</v>
      </c>
      <c r="J149" s="620">
        <v>17.231362496793999</v>
      </c>
      <c r="K149" s="623">
        <v>0.17297561703700001</v>
      </c>
    </row>
    <row r="150" spans="1:11" ht="14.4" customHeight="1" thickBot="1" x14ac:dyDescent="0.35">
      <c r="A150" s="639" t="s">
        <v>454</v>
      </c>
      <c r="B150" s="619">
        <v>2852.9885830581902</v>
      </c>
      <c r="C150" s="619">
        <v>2859.9349999999999</v>
      </c>
      <c r="D150" s="620">
        <v>6.9464169418079997</v>
      </c>
      <c r="E150" s="621">
        <v>1.0024347860980001</v>
      </c>
      <c r="F150" s="619">
        <v>2655.0066232592499</v>
      </c>
      <c r="G150" s="620">
        <v>442.50110387654098</v>
      </c>
      <c r="H150" s="622">
        <v>233.994</v>
      </c>
      <c r="I150" s="619">
        <v>467.988</v>
      </c>
      <c r="J150" s="620">
        <v>25.486896123457999</v>
      </c>
      <c r="K150" s="623">
        <v>0.176266226946</v>
      </c>
    </row>
    <row r="151" spans="1:11" ht="14.4" customHeight="1" thickBot="1" x14ac:dyDescent="0.35">
      <c r="A151" s="640" t="s">
        <v>455</v>
      </c>
      <c r="B151" s="624">
        <v>2852.9885830581902</v>
      </c>
      <c r="C151" s="624">
        <v>2837.77</v>
      </c>
      <c r="D151" s="625">
        <v>-15.218583058190999</v>
      </c>
      <c r="E151" s="632">
        <v>0.99466573993700003</v>
      </c>
      <c r="F151" s="624">
        <v>2655.0066232592499</v>
      </c>
      <c r="G151" s="625">
        <v>442.50110387654098</v>
      </c>
      <c r="H151" s="627">
        <v>233.994</v>
      </c>
      <c r="I151" s="624">
        <v>467.988</v>
      </c>
      <c r="J151" s="625">
        <v>25.486896123457999</v>
      </c>
      <c r="K151" s="631">
        <v>0.176266226946</v>
      </c>
    </row>
    <row r="152" spans="1:11" ht="14.4" customHeight="1" thickBot="1" x14ac:dyDescent="0.35">
      <c r="A152" s="641" t="s">
        <v>456</v>
      </c>
      <c r="B152" s="619">
        <v>324.99998976328101</v>
      </c>
      <c r="C152" s="619">
        <v>325.90199999999999</v>
      </c>
      <c r="D152" s="620">
        <v>0.90201023671799996</v>
      </c>
      <c r="E152" s="621">
        <v>1.0027754162</v>
      </c>
      <c r="F152" s="619">
        <v>327.000815746054</v>
      </c>
      <c r="G152" s="620">
        <v>54.500135957674999</v>
      </c>
      <c r="H152" s="622">
        <v>27.231000000000002</v>
      </c>
      <c r="I152" s="619">
        <v>54.462000000000003</v>
      </c>
      <c r="J152" s="620">
        <v>-3.8135957674999998E-2</v>
      </c>
      <c r="K152" s="623">
        <v>0.16655004323299999</v>
      </c>
    </row>
    <row r="153" spans="1:11" ht="14.4" customHeight="1" thickBot="1" x14ac:dyDescent="0.35">
      <c r="A153" s="641" t="s">
        <v>457</v>
      </c>
      <c r="B153" s="619">
        <v>557.99998242434106</v>
      </c>
      <c r="C153" s="619">
        <v>559.01499999999999</v>
      </c>
      <c r="D153" s="620">
        <v>1.015017575658</v>
      </c>
      <c r="E153" s="621">
        <v>1.0018190279700001</v>
      </c>
      <c r="F153" s="619">
        <v>542.00135209284895</v>
      </c>
      <c r="G153" s="620">
        <v>90.333558682141003</v>
      </c>
      <c r="H153" s="622">
        <v>48.624000000000002</v>
      </c>
      <c r="I153" s="619">
        <v>97.248000000000005</v>
      </c>
      <c r="J153" s="620">
        <v>6.9144413178580004</v>
      </c>
      <c r="K153" s="623">
        <v>0.179423906646</v>
      </c>
    </row>
    <row r="154" spans="1:11" ht="14.4" customHeight="1" thickBot="1" x14ac:dyDescent="0.35">
      <c r="A154" s="641" t="s">
        <v>458</v>
      </c>
      <c r="B154" s="619">
        <v>8.0000666796769995</v>
      </c>
      <c r="C154" s="619">
        <v>8.2200000000000006</v>
      </c>
      <c r="D154" s="620">
        <v>0.219933320322</v>
      </c>
      <c r="E154" s="621">
        <v>1.0274914359</v>
      </c>
      <c r="F154" s="619">
        <v>8.0000199570900001</v>
      </c>
      <c r="G154" s="620">
        <v>1.333336659515</v>
      </c>
      <c r="H154" s="622">
        <v>0.68500000000000005</v>
      </c>
      <c r="I154" s="619">
        <v>1.37</v>
      </c>
      <c r="J154" s="620">
        <v>3.6663340484000002E-2</v>
      </c>
      <c r="K154" s="623">
        <v>0.17124957279399999</v>
      </c>
    </row>
    <row r="155" spans="1:11" ht="14.4" customHeight="1" thickBot="1" x14ac:dyDescent="0.35">
      <c r="A155" s="641" t="s">
        <v>459</v>
      </c>
      <c r="B155" s="619">
        <v>1216.98856765661</v>
      </c>
      <c r="C155" s="619">
        <v>1215.855</v>
      </c>
      <c r="D155" s="620">
        <v>-1.133567656608</v>
      </c>
      <c r="E155" s="621">
        <v>0.99906854699600001</v>
      </c>
      <c r="F155" s="619">
        <v>1217.00303597232</v>
      </c>
      <c r="G155" s="620">
        <v>202.83383932871999</v>
      </c>
      <c r="H155" s="622">
        <v>101.333</v>
      </c>
      <c r="I155" s="619">
        <v>202.666</v>
      </c>
      <c r="J155" s="620">
        <v>-0.16783932871900001</v>
      </c>
      <c r="K155" s="623">
        <v>0.16652875466100001</v>
      </c>
    </row>
    <row r="156" spans="1:11" ht="14.4" customHeight="1" thickBot="1" x14ac:dyDescent="0.35">
      <c r="A156" s="641" t="s">
        <v>460</v>
      </c>
      <c r="B156" s="619">
        <v>687.99997832964505</v>
      </c>
      <c r="C156" s="619">
        <v>671.05600000000004</v>
      </c>
      <c r="D156" s="620">
        <v>-16.943978329644999</v>
      </c>
      <c r="E156" s="621">
        <v>0.97537212374500004</v>
      </c>
      <c r="F156" s="619">
        <v>530.00132215721396</v>
      </c>
      <c r="G156" s="620">
        <v>88.333553692867994</v>
      </c>
      <c r="H156" s="622">
        <v>53.515000000000001</v>
      </c>
      <c r="I156" s="619">
        <v>107.03</v>
      </c>
      <c r="J156" s="620">
        <v>18.696446307131001</v>
      </c>
      <c r="K156" s="623">
        <v>0.20194289245200001</v>
      </c>
    </row>
    <row r="157" spans="1:11" ht="14.4" customHeight="1" thickBot="1" x14ac:dyDescent="0.35">
      <c r="A157" s="641" t="s">
        <v>461</v>
      </c>
      <c r="B157" s="619">
        <v>56.999998204637002</v>
      </c>
      <c r="C157" s="619">
        <v>57.722000000000001</v>
      </c>
      <c r="D157" s="620">
        <v>0.72200179536200004</v>
      </c>
      <c r="E157" s="621">
        <v>1.012666698563</v>
      </c>
      <c r="F157" s="619">
        <v>31.000077333722999</v>
      </c>
      <c r="G157" s="620">
        <v>5.16667955562</v>
      </c>
      <c r="H157" s="622">
        <v>2.6059999999999999</v>
      </c>
      <c r="I157" s="619">
        <v>5.2119999999999997</v>
      </c>
      <c r="J157" s="620">
        <v>4.5320444378999999E-2</v>
      </c>
      <c r="K157" s="623">
        <v>0.16812861283800001</v>
      </c>
    </row>
    <row r="158" spans="1:11" ht="14.4" customHeight="1" thickBot="1" x14ac:dyDescent="0.35">
      <c r="A158" s="640" t="s">
        <v>462</v>
      </c>
      <c r="B158" s="624">
        <v>0</v>
      </c>
      <c r="C158" s="624">
        <v>22.164999999999999</v>
      </c>
      <c r="D158" s="625">
        <v>22.164999999999999</v>
      </c>
      <c r="E158" s="626" t="s">
        <v>312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312</v>
      </c>
    </row>
    <row r="159" spans="1:11" ht="14.4" customHeight="1" thickBot="1" x14ac:dyDescent="0.35">
      <c r="A159" s="641" t="s">
        <v>463</v>
      </c>
      <c r="B159" s="619">
        <v>0</v>
      </c>
      <c r="C159" s="619">
        <v>22.164999999999999</v>
      </c>
      <c r="D159" s="620">
        <v>22.164999999999999</v>
      </c>
      <c r="E159" s="629" t="s">
        <v>320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312</v>
      </c>
    </row>
    <row r="160" spans="1:11" ht="14.4" customHeight="1" thickBot="1" x14ac:dyDescent="0.35">
      <c r="A160" s="639" t="s">
        <v>464</v>
      </c>
      <c r="B160" s="619">
        <v>146</v>
      </c>
      <c r="C160" s="619">
        <v>219.73257000000001</v>
      </c>
      <c r="D160" s="620">
        <v>73.732569999999996</v>
      </c>
      <c r="E160" s="621">
        <v>1.5050176027390001</v>
      </c>
      <c r="F160" s="619">
        <v>76.250001759984997</v>
      </c>
      <c r="G160" s="620">
        <v>12.708333626664</v>
      </c>
      <c r="H160" s="622">
        <v>0</v>
      </c>
      <c r="I160" s="619">
        <v>4.4527999999999999</v>
      </c>
      <c r="J160" s="620">
        <v>-8.2555336266640005</v>
      </c>
      <c r="K160" s="623">
        <v>5.8397375701000002E-2</v>
      </c>
    </row>
    <row r="161" spans="1:11" ht="14.4" customHeight="1" thickBot="1" x14ac:dyDescent="0.35">
      <c r="A161" s="640" t="s">
        <v>465</v>
      </c>
      <c r="B161" s="624">
        <v>146</v>
      </c>
      <c r="C161" s="624">
        <v>18.110800000000001</v>
      </c>
      <c r="D161" s="625">
        <v>-127.8892</v>
      </c>
      <c r="E161" s="632">
        <v>0.124046575342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31">
        <v>2</v>
      </c>
    </row>
    <row r="162" spans="1:11" ht="14.4" customHeight="1" thickBot="1" x14ac:dyDescent="0.35">
      <c r="A162" s="641" t="s">
        <v>466</v>
      </c>
      <c r="B162" s="619">
        <v>146</v>
      </c>
      <c r="C162" s="619">
        <v>18.110800000000001</v>
      </c>
      <c r="D162" s="620">
        <v>-127.8892</v>
      </c>
      <c r="E162" s="621">
        <v>0.124046575342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23">
        <v>2</v>
      </c>
    </row>
    <row r="163" spans="1:11" ht="14.4" customHeight="1" thickBot="1" x14ac:dyDescent="0.35">
      <c r="A163" s="640" t="s">
        <v>467</v>
      </c>
      <c r="B163" s="624">
        <v>0</v>
      </c>
      <c r="C163" s="624">
        <v>35.2836</v>
      </c>
      <c r="D163" s="625">
        <v>35.2836</v>
      </c>
      <c r="E163" s="626" t="s">
        <v>312</v>
      </c>
      <c r="F163" s="624">
        <v>76.250001759984997</v>
      </c>
      <c r="G163" s="625">
        <v>12.708333626664</v>
      </c>
      <c r="H163" s="627">
        <v>0</v>
      </c>
      <c r="I163" s="624">
        <v>4.4527999999999999</v>
      </c>
      <c r="J163" s="625">
        <v>-8.2555336266640005</v>
      </c>
      <c r="K163" s="631">
        <v>5.8397375701000002E-2</v>
      </c>
    </row>
    <row r="164" spans="1:11" ht="14.4" customHeight="1" thickBot="1" x14ac:dyDescent="0.35">
      <c r="A164" s="641" t="s">
        <v>468</v>
      </c>
      <c r="B164" s="619">
        <v>0</v>
      </c>
      <c r="C164" s="619">
        <v>35.2836</v>
      </c>
      <c r="D164" s="620">
        <v>35.2836</v>
      </c>
      <c r="E164" s="629" t="s">
        <v>320</v>
      </c>
      <c r="F164" s="619">
        <v>76.250001759984997</v>
      </c>
      <c r="G164" s="620">
        <v>12.708333626664</v>
      </c>
      <c r="H164" s="622">
        <v>0</v>
      </c>
      <c r="I164" s="619">
        <v>4.4527999999999999</v>
      </c>
      <c r="J164" s="620">
        <v>-8.2555336266640005</v>
      </c>
      <c r="K164" s="623">
        <v>5.8397375701000002E-2</v>
      </c>
    </row>
    <row r="165" spans="1:11" ht="14.4" customHeight="1" thickBot="1" x14ac:dyDescent="0.35">
      <c r="A165" s="640" t="s">
        <v>469</v>
      </c>
      <c r="B165" s="624">
        <v>0</v>
      </c>
      <c r="C165" s="624">
        <v>55.5548</v>
      </c>
      <c r="D165" s="625">
        <v>55.5548</v>
      </c>
      <c r="E165" s="626" t="s">
        <v>312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312</v>
      </c>
    </row>
    <row r="166" spans="1:11" ht="14.4" customHeight="1" thickBot="1" x14ac:dyDescent="0.35">
      <c r="A166" s="641" t="s">
        <v>470</v>
      </c>
      <c r="B166" s="619">
        <v>0</v>
      </c>
      <c r="C166" s="619">
        <v>55.5548</v>
      </c>
      <c r="D166" s="620">
        <v>55.5548</v>
      </c>
      <c r="E166" s="629" t="s">
        <v>312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312</v>
      </c>
    </row>
    <row r="167" spans="1:11" ht="14.4" customHeight="1" thickBot="1" x14ac:dyDescent="0.35">
      <c r="A167" s="640" t="s">
        <v>471</v>
      </c>
      <c r="B167" s="624">
        <v>0</v>
      </c>
      <c r="C167" s="624">
        <v>110.78337000000001</v>
      </c>
      <c r="D167" s="625">
        <v>110.78337000000001</v>
      </c>
      <c r="E167" s="626" t="s">
        <v>312</v>
      </c>
      <c r="F167" s="624">
        <v>0</v>
      </c>
      <c r="G167" s="625">
        <v>0</v>
      </c>
      <c r="H167" s="627">
        <v>0</v>
      </c>
      <c r="I167" s="624">
        <v>0</v>
      </c>
      <c r="J167" s="625">
        <v>0</v>
      </c>
      <c r="K167" s="628" t="s">
        <v>312</v>
      </c>
    </row>
    <row r="168" spans="1:11" ht="14.4" customHeight="1" thickBot="1" x14ac:dyDescent="0.35">
      <c r="A168" s="641" t="s">
        <v>472</v>
      </c>
      <c r="B168" s="619">
        <v>0</v>
      </c>
      <c r="C168" s="619">
        <v>110.78337000000001</v>
      </c>
      <c r="D168" s="620">
        <v>110.78337000000001</v>
      </c>
      <c r="E168" s="629" t="s">
        <v>312</v>
      </c>
      <c r="F168" s="619">
        <v>0</v>
      </c>
      <c r="G168" s="620">
        <v>0</v>
      </c>
      <c r="H168" s="622">
        <v>0</v>
      </c>
      <c r="I168" s="619">
        <v>0</v>
      </c>
      <c r="J168" s="620">
        <v>0</v>
      </c>
      <c r="K168" s="630" t="s">
        <v>312</v>
      </c>
    </row>
    <row r="169" spans="1:11" ht="14.4" customHeight="1" thickBot="1" x14ac:dyDescent="0.35">
      <c r="A169" s="638" t="s">
        <v>473</v>
      </c>
      <c r="B169" s="619">
        <v>0</v>
      </c>
      <c r="C169" s="619">
        <v>0.49225999999999998</v>
      </c>
      <c r="D169" s="620">
        <v>0.49225999999999998</v>
      </c>
      <c r="E169" s="629" t="s">
        <v>312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30" t="s">
        <v>312</v>
      </c>
    </row>
    <row r="170" spans="1:11" ht="14.4" customHeight="1" thickBot="1" x14ac:dyDescent="0.35">
      <c r="A170" s="639" t="s">
        <v>474</v>
      </c>
      <c r="B170" s="619">
        <v>0</v>
      </c>
      <c r="C170" s="619">
        <v>0.49225999999999998</v>
      </c>
      <c r="D170" s="620">
        <v>0.49225999999999998</v>
      </c>
      <c r="E170" s="629" t="s">
        <v>312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312</v>
      </c>
    </row>
    <row r="171" spans="1:11" ht="14.4" customHeight="1" thickBot="1" x14ac:dyDescent="0.35">
      <c r="A171" s="640" t="s">
        <v>475</v>
      </c>
      <c r="B171" s="624">
        <v>0</v>
      </c>
      <c r="C171" s="624">
        <v>0.49225999999999998</v>
      </c>
      <c r="D171" s="625">
        <v>0.49225999999999998</v>
      </c>
      <c r="E171" s="626" t="s">
        <v>312</v>
      </c>
      <c r="F171" s="624">
        <v>0</v>
      </c>
      <c r="G171" s="625">
        <v>0</v>
      </c>
      <c r="H171" s="627">
        <v>0</v>
      </c>
      <c r="I171" s="624">
        <v>0</v>
      </c>
      <c r="J171" s="625">
        <v>0</v>
      </c>
      <c r="K171" s="628" t="s">
        <v>312</v>
      </c>
    </row>
    <row r="172" spans="1:11" ht="14.4" customHeight="1" thickBot="1" x14ac:dyDescent="0.35">
      <c r="A172" s="641" t="s">
        <v>476</v>
      </c>
      <c r="B172" s="619">
        <v>0</v>
      </c>
      <c r="C172" s="619">
        <v>0.49225999999999998</v>
      </c>
      <c r="D172" s="620">
        <v>0.49225999999999998</v>
      </c>
      <c r="E172" s="629" t="s">
        <v>312</v>
      </c>
      <c r="F172" s="619">
        <v>0</v>
      </c>
      <c r="G172" s="620">
        <v>0</v>
      </c>
      <c r="H172" s="622">
        <v>0</v>
      </c>
      <c r="I172" s="619">
        <v>0</v>
      </c>
      <c r="J172" s="620">
        <v>0</v>
      </c>
      <c r="K172" s="630" t="s">
        <v>312</v>
      </c>
    </row>
    <row r="173" spans="1:11" ht="14.4" customHeight="1" thickBot="1" x14ac:dyDescent="0.35">
      <c r="A173" s="637" t="s">
        <v>477</v>
      </c>
      <c r="B173" s="619">
        <v>97832.290549278696</v>
      </c>
      <c r="C173" s="619">
        <v>97384.020820000005</v>
      </c>
      <c r="D173" s="620">
        <v>-448.269729278662</v>
      </c>
      <c r="E173" s="621">
        <v>0.99541797777800001</v>
      </c>
      <c r="F173" s="619">
        <v>99661.972541124604</v>
      </c>
      <c r="G173" s="620">
        <v>16610.328756854102</v>
      </c>
      <c r="H173" s="622">
        <v>8360.7288900000003</v>
      </c>
      <c r="I173" s="619">
        <v>15520.41842</v>
      </c>
      <c r="J173" s="620">
        <v>-1089.9103368541</v>
      </c>
      <c r="K173" s="623">
        <v>0.15573059637700001</v>
      </c>
    </row>
    <row r="174" spans="1:11" ht="14.4" customHeight="1" thickBot="1" x14ac:dyDescent="0.35">
      <c r="A174" s="638" t="s">
        <v>478</v>
      </c>
      <c r="B174" s="619">
        <v>97672.290549278594</v>
      </c>
      <c r="C174" s="619">
        <v>97191.862219999995</v>
      </c>
      <c r="D174" s="620">
        <v>-480.42832927862798</v>
      </c>
      <c r="E174" s="621">
        <v>0.99508122184299996</v>
      </c>
      <c r="F174" s="619">
        <v>99509.953950014504</v>
      </c>
      <c r="G174" s="620">
        <v>16584.9923250024</v>
      </c>
      <c r="H174" s="622">
        <v>8359.6789900000003</v>
      </c>
      <c r="I174" s="619">
        <v>15517.921840000001</v>
      </c>
      <c r="J174" s="620">
        <v>-1067.0704850024099</v>
      </c>
      <c r="K174" s="623">
        <v>0.155943412935</v>
      </c>
    </row>
    <row r="175" spans="1:11" ht="14.4" customHeight="1" thickBot="1" x14ac:dyDescent="0.35">
      <c r="A175" s="639" t="s">
        <v>479</v>
      </c>
      <c r="B175" s="619">
        <v>97672.290549278594</v>
      </c>
      <c r="C175" s="619">
        <v>97191.862219999995</v>
      </c>
      <c r="D175" s="620">
        <v>-480.42832927862798</v>
      </c>
      <c r="E175" s="621">
        <v>0.99508122184299996</v>
      </c>
      <c r="F175" s="619">
        <v>99509.953950014504</v>
      </c>
      <c r="G175" s="620">
        <v>16584.9923250024</v>
      </c>
      <c r="H175" s="622">
        <v>8359.6789900000003</v>
      </c>
      <c r="I175" s="619">
        <v>15517.921840000001</v>
      </c>
      <c r="J175" s="620">
        <v>-1067.0704850024099</v>
      </c>
      <c r="K175" s="623">
        <v>0.155943412935</v>
      </c>
    </row>
    <row r="176" spans="1:11" ht="14.4" customHeight="1" thickBot="1" x14ac:dyDescent="0.35">
      <c r="A176" s="640" t="s">
        <v>480</v>
      </c>
      <c r="B176" s="624">
        <v>180.29054925313801</v>
      </c>
      <c r="C176" s="624">
        <v>140.37599</v>
      </c>
      <c r="D176" s="625">
        <v>-39.914559253137</v>
      </c>
      <c r="E176" s="632">
        <v>0.778609808342</v>
      </c>
      <c r="F176" s="624">
        <v>138.075681795316</v>
      </c>
      <c r="G176" s="625">
        <v>23.012613632552</v>
      </c>
      <c r="H176" s="627">
        <v>9.6820799999999991</v>
      </c>
      <c r="I176" s="624">
        <v>18.782109999999999</v>
      </c>
      <c r="J176" s="625">
        <v>-4.2305036325519998</v>
      </c>
      <c r="K176" s="631">
        <v>0.13602764625700001</v>
      </c>
    </row>
    <row r="177" spans="1:11" ht="14.4" customHeight="1" thickBot="1" x14ac:dyDescent="0.35">
      <c r="A177" s="641" t="s">
        <v>481</v>
      </c>
      <c r="B177" s="619">
        <v>0.111846305688</v>
      </c>
      <c r="C177" s="619">
        <v>6.9419999999999996E-2</v>
      </c>
      <c r="D177" s="620">
        <v>-4.2426305688000002E-2</v>
      </c>
      <c r="E177" s="621">
        <v>0.620673160123</v>
      </c>
      <c r="F177" s="619">
        <v>0.142566451471</v>
      </c>
      <c r="G177" s="620">
        <v>2.3761075244999999E-2</v>
      </c>
      <c r="H177" s="622">
        <v>0</v>
      </c>
      <c r="I177" s="619">
        <v>5.7849999999999999E-2</v>
      </c>
      <c r="J177" s="620">
        <v>3.4088924754000001E-2</v>
      </c>
      <c r="K177" s="623">
        <v>0.40577568848000001</v>
      </c>
    </row>
    <row r="178" spans="1:11" ht="14.4" customHeight="1" thickBot="1" x14ac:dyDescent="0.35">
      <c r="A178" s="641" t="s">
        <v>482</v>
      </c>
      <c r="B178" s="619">
        <v>0.23038190970299999</v>
      </c>
      <c r="C178" s="619">
        <v>0</v>
      </c>
      <c r="D178" s="620">
        <v>-0.23038190970299999</v>
      </c>
      <c r="E178" s="621">
        <v>0</v>
      </c>
      <c r="F178" s="619">
        <v>0</v>
      </c>
      <c r="G178" s="620">
        <v>0</v>
      </c>
      <c r="H178" s="622">
        <v>0</v>
      </c>
      <c r="I178" s="619">
        <v>0.249</v>
      </c>
      <c r="J178" s="620">
        <v>0.249</v>
      </c>
      <c r="K178" s="630" t="s">
        <v>320</v>
      </c>
    </row>
    <row r="179" spans="1:11" ht="14.4" customHeight="1" thickBot="1" x14ac:dyDescent="0.35">
      <c r="A179" s="641" t="s">
        <v>483</v>
      </c>
      <c r="B179" s="619">
        <v>22.110275215209001</v>
      </c>
      <c r="C179" s="619">
        <v>6.9565000000000001</v>
      </c>
      <c r="D179" s="620">
        <v>-15.153775215209</v>
      </c>
      <c r="E179" s="621">
        <v>0.31462747217199999</v>
      </c>
      <c r="F179" s="619">
        <v>6.8896436448009997</v>
      </c>
      <c r="G179" s="620">
        <v>1.1482739408</v>
      </c>
      <c r="H179" s="622">
        <v>0</v>
      </c>
      <c r="I179" s="619">
        <v>0</v>
      </c>
      <c r="J179" s="620">
        <v>-1.1482739408</v>
      </c>
      <c r="K179" s="623">
        <v>0</v>
      </c>
    </row>
    <row r="180" spans="1:11" ht="14.4" customHeight="1" thickBot="1" x14ac:dyDescent="0.35">
      <c r="A180" s="641" t="s">
        <v>484</v>
      </c>
      <c r="B180" s="619">
        <v>107.612196222523</v>
      </c>
      <c r="C180" s="619">
        <v>80.073229999999995</v>
      </c>
      <c r="D180" s="620">
        <v>-27.538966222521999</v>
      </c>
      <c r="E180" s="621">
        <v>0.74409065896600002</v>
      </c>
      <c r="F180" s="619">
        <v>81.666220569269996</v>
      </c>
      <c r="G180" s="620">
        <v>13.611036761545</v>
      </c>
      <c r="H180" s="622">
        <v>9.6820799999999991</v>
      </c>
      <c r="I180" s="619">
        <v>10.20848</v>
      </c>
      <c r="J180" s="620">
        <v>-3.4025567615450001</v>
      </c>
      <c r="K180" s="623">
        <v>0.125002478734</v>
      </c>
    </row>
    <row r="181" spans="1:11" ht="14.4" customHeight="1" thickBot="1" x14ac:dyDescent="0.35">
      <c r="A181" s="641" t="s">
        <v>485</v>
      </c>
      <c r="B181" s="619">
        <v>50.225849600011998</v>
      </c>
      <c r="C181" s="619">
        <v>53.27684</v>
      </c>
      <c r="D181" s="620">
        <v>3.0509903999870001</v>
      </c>
      <c r="E181" s="621">
        <v>1.060745421417</v>
      </c>
      <c r="F181" s="619">
        <v>49.377251129773001</v>
      </c>
      <c r="G181" s="620">
        <v>8.2295418549619992</v>
      </c>
      <c r="H181" s="622">
        <v>0</v>
      </c>
      <c r="I181" s="619">
        <v>8.2667800000000007</v>
      </c>
      <c r="J181" s="620">
        <v>3.7238145037000001E-2</v>
      </c>
      <c r="K181" s="623">
        <v>0.167420822562</v>
      </c>
    </row>
    <row r="182" spans="1:11" ht="14.4" customHeight="1" thickBot="1" x14ac:dyDescent="0.35">
      <c r="A182" s="640" t="s">
        <v>486</v>
      </c>
      <c r="B182" s="624">
        <v>423.00000000011102</v>
      </c>
      <c r="C182" s="624">
        <v>306.59957000000003</v>
      </c>
      <c r="D182" s="625">
        <v>-116.40043000011001</v>
      </c>
      <c r="E182" s="632">
        <v>0.72482167848599999</v>
      </c>
      <c r="F182" s="624">
        <v>191.872488874422</v>
      </c>
      <c r="G182" s="625">
        <v>31.978748145737001</v>
      </c>
      <c r="H182" s="627">
        <v>19.03894</v>
      </c>
      <c r="I182" s="624">
        <v>36.09442</v>
      </c>
      <c r="J182" s="625">
        <v>4.1156718542619997</v>
      </c>
      <c r="K182" s="631">
        <v>0.188116702981</v>
      </c>
    </row>
    <row r="183" spans="1:11" ht="14.4" customHeight="1" thickBot="1" x14ac:dyDescent="0.35">
      <c r="A183" s="641" t="s">
        <v>487</v>
      </c>
      <c r="B183" s="619">
        <v>423.00000000011102</v>
      </c>
      <c r="C183" s="619">
        <v>301.27006999999998</v>
      </c>
      <c r="D183" s="620">
        <v>-121.72993000011</v>
      </c>
      <c r="E183" s="621">
        <v>0.71222238770599999</v>
      </c>
      <c r="F183" s="619">
        <v>185.00001854970199</v>
      </c>
      <c r="G183" s="620">
        <v>30.833336424950001</v>
      </c>
      <c r="H183" s="622">
        <v>19.03894</v>
      </c>
      <c r="I183" s="619">
        <v>36.09442</v>
      </c>
      <c r="J183" s="620">
        <v>5.2610835750489997</v>
      </c>
      <c r="K183" s="623">
        <v>0.19510495341</v>
      </c>
    </row>
    <row r="184" spans="1:11" ht="14.4" customHeight="1" thickBot="1" x14ac:dyDescent="0.35">
      <c r="A184" s="641" t="s">
        <v>488</v>
      </c>
      <c r="B184" s="619">
        <v>0</v>
      </c>
      <c r="C184" s="619">
        <v>5.3295000000000003</v>
      </c>
      <c r="D184" s="620">
        <v>5.3295000000000003</v>
      </c>
      <c r="E184" s="629" t="s">
        <v>312</v>
      </c>
      <c r="F184" s="619">
        <v>6.8724703247200001</v>
      </c>
      <c r="G184" s="620">
        <v>1.145411720786</v>
      </c>
      <c r="H184" s="622">
        <v>0</v>
      </c>
      <c r="I184" s="619">
        <v>0</v>
      </c>
      <c r="J184" s="620">
        <v>-1.145411720786</v>
      </c>
      <c r="K184" s="623">
        <v>0</v>
      </c>
    </row>
    <row r="185" spans="1:11" ht="14.4" customHeight="1" thickBot="1" x14ac:dyDescent="0.35">
      <c r="A185" s="640" t="s">
        <v>489</v>
      </c>
      <c r="B185" s="624">
        <v>365.00000000009499</v>
      </c>
      <c r="C185" s="624">
        <v>85.401340000000005</v>
      </c>
      <c r="D185" s="625">
        <v>-279.59866000009498</v>
      </c>
      <c r="E185" s="632">
        <v>0.23397627397199999</v>
      </c>
      <c r="F185" s="624">
        <v>26.995837406568999</v>
      </c>
      <c r="G185" s="625">
        <v>4.4993062344280004</v>
      </c>
      <c r="H185" s="627">
        <v>0.3372</v>
      </c>
      <c r="I185" s="624">
        <v>0.3372</v>
      </c>
      <c r="J185" s="625">
        <v>-4.1621062344280002</v>
      </c>
      <c r="K185" s="631">
        <v>1.2490814599E-2</v>
      </c>
    </row>
    <row r="186" spans="1:11" ht="14.4" customHeight="1" thickBot="1" x14ac:dyDescent="0.35">
      <c r="A186" s="641" t="s">
        <v>490</v>
      </c>
      <c r="B186" s="619">
        <v>2</v>
      </c>
      <c r="C186" s="619">
        <v>5.7831000000000001</v>
      </c>
      <c r="D186" s="620">
        <v>3.783099999999</v>
      </c>
      <c r="E186" s="621">
        <v>2.891549999999</v>
      </c>
      <c r="F186" s="619">
        <v>2.9958350001220002</v>
      </c>
      <c r="G186" s="620">
        <v>0.49930583335299999</v>
      </c>
      <c r="H186" s="622">
        <v>0</v>
      </c>
      <c r="I186" s="619">
        <v>0</v>
      </c>
      <c r="J186" s="620">
        <v>-0.49930583335299999</v>
      </c>
      <c r="K186" s="623">
        <v>0</v>
      </c>
    </row>
    <row r="187" spans="1:11" ht="14.4" customHeight="1" thickBot="1" x14ac:dyDescent="0.35">
      <c r="A187" s="641" t="s">
        <v>491</v>
      </c>
      <c r="B187" s="619">
        <v>363.00000000009499</v>
      </c>
      <c r="C187" s="619">
        <v>79.61824</v>
      </c>
      <c r="D187" s="620">
        <v>-283.38176000009503</v>
      </c>
      <c r="E187" s="621">
        <v>0.21933399448999999</v>
      </c>
      <c r="F187" s="619">
        <v>24.000002406446999</v>
      </c>
      <c r="G187" s="620">
        <v>4.0000004010739998</v>
      </c>
      <c r="H187" s="622">
        <v>0.3372</v>
      </c>
      <c r="I187" s="619">
        <v>0.3372</v>
      </c>
      <c r="J187" s="620">
        <v>-3.6628004010740001</v>
      </c>
      <c r="K187" s="623">
        <v>1.4049998591E-2</v>
      </c>
    </row>
    <row r="188" spans="1:11" ht="14.4" customHeight="1" thickBot="1" x14ac:dyDescent="0.35">
      <c r="A188" s="640" t="s">
        <v>492</v>
      </c>
      <c r="B188" s="624">
        <v>0</v>
      </c>
      <c r="C188" s="624">
        <v>-5.7766799999999998</v>
      </c>
      <c r="D188" s="625">
        <v>-5.7766799999999998</v>
      </c>
      <c r="E188" s="626" t="s">
        <v>320</v>
      </c>
      <c r="F188" s="624">
        <v>0</v>
      </c>
      <c r="G188" s="625">
        <v>0</v>
      </c>
      <c r="H188" s="627">
        <v>0</v>
      </c>
      <c r="I188" s="624">
        <v>0</v>
      </c>
      <c r="J188" s="625">
        <v>0</v>
      </c>
      <c r="K188" s="628" t="s">
        <v>312</v>
      </c>
    </row>
    <row r="189" spans="1:11" ht="14.4" customHeight="1" thickBot="1" x14ac:dyDescent="0.35">
      <c r="A189" s="641" t="s">
        <v>493</v>
      </c>
      <c r="B189" s="619">
        <v>0</v>
      </c>
      <c r="C189" s="619">
        <v>-5.2845000000000004</v>
      </c>
      <c r="D189" s="620">
        <v>-5.2845000000000004</v>
      </c>
      <c r="E189" s="629" t="s">
        <v>320</v>
      </c>
      <c r="F189" s="619">
        <v>0</v>
      </c>
      <c r="G189" s="620">
        <v>0</v>
      </c>
      <c r="H189" s="622">
        <v>0</v>
      </c>
      <c r="I189" s="619">
        <v>0</v>
      </c>
      <c r="J189" s="620">
        <v>0</v>
      </c>
      <c r="K189" s="630" t="s">
        <v>312</v>
      </c>
    </row>
    <row r="190" spans="1:11" ht="14.4" customHeight="1" thickBot="1" x14ac:dyDescent="0.35">
      <c r="A190" s="641" t="s">
        <v>494</v>
      </c>
      <c r="B190" s="619">
        <v>0</v>
      </c>
      <c r="C190" s="619">
        <v>-0.49218000000000001</v>
      </c>
      <c r="D190" s="620">
        <v>-0.49218000000000001</v>
      </c>
      <c r="E190" s="629" t="s">
        <v>320</v>
      </c>
      <c r="F190" s="619">
        <v>0</v>
      </c>
      <c r="G190" s="620">
        <v>0</v>
      </c>
      <c r="H190" s="622">
        <v>0</v>
      </c>
      <c r="I190" s="619">
        <v>0</v>
      </c>
      <c r="J190" s="620">
        <v>0</v>
      </c>
      <c r="K190" s="630" t="s">
        <v>312</v>
      </c>
    </row>
    <row r="191" spans="1:11" ht="14.4" customHeight="1" thickBot="1" x14ac:dyDescent="0.35">
      <c r="A191" s="640" t="s">
        <v>495</v>
      </c>
      <c r="B191" s="624">
        <v>96704.000000025306</v>
      </c>
      <c r="C191" s="624">
        <v>92941.013930000001</v>
      </c>
      <c r="D191" s="625">
        <v>-3762.9860700252798</v>
      </c>
      <c r="E191" s="632">
        <v>0.96108758613800005</v>
      </c>
      <c r="F191" s="624">
        <v>99153.009941938202</v>
      </c>
      <c r="G191" s="625">
        <v>16525.501656989702</v>
      </c>
      <c r="H191" s="627">
        <v>8330.6093600000004</v>
      </c>
      <c r="I191" s="624">
        <v>15462.6967</v>
      </c>
      <c r="J191" s="625">
        <v>-1062.80495698969</v>
      </c>
      <c r="K191" s="631">
        <v>0.15594782961199999</v>
      </c>
    </row>
    <row r="192" spans="1:11" ht="14.4" customHeight="1" thickBot="1" x14ac:dyDescent="0.35">
      <c r="A192" s="641" t="s">
        <v>496</v>
      </c>
      <c r="B192" s="619">
        <v>45842.000000011998</v>
      </c>
      <c r="C192" s="619">
        <v>42970.503140000001</v>
      </c>
      <c r="D192" s="620">
        <v>-2871.4968600119801</v>
      </c>
      <c r="E192" s="621">
        <v>0.93736100388200005</v>
      </c>
      <c r="F192" s="619">
        <v>48489.0048619269</v>
      </c>
      <c r="G192" s="620">
        <v>8081.5008103211503</v>
      </c>
      <c r="H192" s="622">
        <v>3146.4164300000002</v>
      </c>
      <c r="I192" s="619">
        <v>6305.4685900000004</v>
      </c>
      <c r="J192" s="620">
        <v>-1776.0322203211499</v>
      </c>
      <c r="K192" s="623">
        <v>0.13003914202700001</v>
      </c>
    </row>
    <row r="193" spans="1:11" ht="14.4" customHeight="1" thickBot="1" x14ac:dyDescent="0.35">
      <c r="A193" s="641" t="s">
        <v>497</v>
      </c>
      <c r="B193" s="619">
        <v>50862.0000000133</v>
      </c>
      <c r="C193" s="619">
        <v>49970.51079</v>
      </c>
      <c r="D193" s="620">
        <v>-891.48921001329302</v>
      </c>
      <c r="E193" s="621">
        <v>0.98247239176500001</v>
      </c>
      <c r="F193" s="619">
        <v>50664.005080011302</v>
      </c>
      <c r="G193" s="620">
        <v>8444.0008466685395</v>
      </c>
      <c r="H193" s="622">
        <v>5184.1929300000002</v>
      </c>
      <c r="I193" s="619">
        <v>9157.22811</v>
      </c>
      <c r="J193" s="620">
        <v>713.22726333145499</v>
      </c>
      <c r="K193" s="623">
        <v>0.18074426006200001</v>
      </c>
    </row>
    <row r="194" spans="1:11" ht="14.4" customHeight="1" thickBot="1" x14ac:dyDescent="0.35">
      <c r="A194" s="640" t="s">
        <v>498</v>
      </c>
      <c r="B194" s="624">
        <v>0</v>
      </c>
      <c r="C194" s="624">
        <v>3724.2480700000001</v>
      </c>
      <c r="D194" s="625">
        <v>3724.2480700000001</v>
      </c>
      <c r="E194" s="626" t="s">
        <v>312</v>
      </c>
      <c r="F194" s="624">
        <v>0</v>
      </c>
      <c r="G194" s="625">
        <v>0</v>
      </c>
      <c r="H194" s="627">
        <v>1.141E-2</v>
      </c>
      <c r="I194" s="624">
        <v>1.141E-2</v>
      </c>
      <c r="J194" s="625">
        <v>1.141E-2</v>
      </c>
      <c r="K194" s="628" t="s">
        <v>312</v>
      </c>
    </row>
    <row r="195" spans="1:11" ht="14.4" customHeight="1" thickBot="1" x14ac:dyDescent="0.35">
      <c r="A195" s="641" t="s">
        <v>499</v>
      </c>
      <c r="B195" s="619">
        <v>0</v>
      </c>
      <c r="C195" s="619">
        <v>890.68011999999999</v>
      </c>
      <c r="D195" s="620">
        <v>890.68011999999999</v>
      </c>
      <c r="E195" s="629" t="s">
        <v>312</v>
      </c>
      <c r="F195" s="619">
        <v>0</v>
      </c>
      <c r="G195" s="620">
        <v>0</v>
      </c>
      <c r="H195" s="622">
        <v>0</v>
      </c>
      <c r="I195" s="619">
        <v>0</v>
      </c>
      <c r="J195" s="620">
        <v>0</v>
      </c>
      <c r="K195" s="630" t="s">
        <v>312</v>
      </c>
    </row>
    <row r="196" spans="1:11" ht="14.4" customHeight="1" thickBot="1" x14ac:dyDescent="0.35">
      <c r="A196" s="641" t="s">
        <v>500</v>
      </c>
      <c r="B196" s="619">
        <v>0</v>
      </c>
      <c r="C196" s="619">
        <v>2833.5679500000001</v>
      </c>
      <c r="D196" s="620">
        <v>2833.5679500000001</v>
      </c>
      <c r="E196" s="629" t="s">
        <v>312</v>
      </c>
      <c r="F196" s="619">
        <v>0</v>
      </c>
      <c r="G196" s="620">
        <v>0</v>
      </c>
      <c r="H196" s="622">
        <v>1.141E-2</v>
      </c>
      <c r="I196" s="619">
        <v>1.141E-2</v>
      </c>
      <c r="J196" s="620">
        <v>1.141E-2</v>
      </c>
      <c r="K196" s="630" t="s">
        <v>312</v>
      </c>
    </row>
    <row r="197" spans="1:11" ht="14.4" customHeight="1" thickBot="1" x14ac:dyDescent="0.35">
      <c r="A197" s="638" t="s">
        <v>501</v>
      </c>
      <c r="B197" s="619">
        <v>69</v>
      </c>
      <c r="C197" s="619">
        <v>100.65900000000001</v>
      </c>
      <c r="D197" s="620">
        <v>31.658999999999999</v>
      </c>
      <c r="E197" s="621">
        <v>1.4588260869559999</v>
      </c>
      <c r="F197" s="619">
        <v>95.265995928590002</v>
      </c>
      <c r="G197" s="620">
        <v>15.877665988098</v>
      </c>
      <c r="H197" s="622">
        <v>1.0499000000000001</v>
      </c>
      <c r="I197" s="619">
        <v>2.4965799999999998</v>
      </c>
      <c r="J197" s="620">
        <v>-13.381085988098</v>
      </c>
      <c r="K197" s="623">
        <v>2.6206412641000001E-2</v>
      </c>
    </row>
    <row r="198" spans="1:11" ht="14.4" customHeight="1" thickBot="1" x14ac:dyDescent="0.35">
      <c r="A198" s="639" t="s">
        <v>502</v>
      </c>
      <c r="B198" s="619">
        <v>0</v>
      </c>
      <c r="C198" s="619">
        <v>4.4234400000000003</v>
      </c>
      <c r="D198" s="620">
        <v>4.4234400000000003</v>
      </c>
      <c r="E198" s="629" t="s">
        <v>312</v>
      </c>
      <c r="F198" s="619">
        <v>0</v>
      </c>
      <c r="G198" s="620">
        <v>0</v>
      </c>
      <c r="H198" s="622">
        <v>0</v>
      </c>
      <c r="I198" s="619">
        <v>0</v>
      </c>
      <c r="J198" s="620">
        <v>0</v>
      </c>
      <c r="K198" s="630" t="s">
        <v>312</v>
      </c>
    </row>
    <row r="199" spans="1:11" ht="14.4" customHeight="1" thickBot="1" x14ac:dyDescent="0.35">
      <c r="A199" s="640" t="s">
        <v>503</v>
      </c>
      <c r="B199" s="624">
        <v>0</v>
      </c>
      <c r="C199" s="624">
        <v>4.4234400000000003</v>
      </c>
      <c r="D199" s="625">
        <v>4.4234400000000003</v>
      </c>
      <c r="E199" s="626" t="s">
        <v>312</v>
      </c>
      <c r="F199" s="624">
        <v>0</v>
      </c>
      <c r="G199" s="625">
        <v>0</v>
      </c>
      <c r="H199" s="627">
        <v>0</v>
      </c>
      <c r="I199" s="624">
        <v>0</v>
      </c>
      <c r="J199" s="625">
        <v>0</v>
      </c>
      <c r="K199" s="628" t="s">
        <v>312</v>
      </c>
    </row>
    <row r="200" spans="1:11" ht="14.4" customHeight="1" thickBot="1" x14ac:dyDescent="0.35">
      <c r="A200" s="641" t="s">
        <v>504</v>
      </c>
      <c r="B200" s="619">
        <v>0</v>
      </c>
      <c r="C200" s="619">
        <v>4.4234400000000003</v>
      </c>
      <c r="D200" s="620">
        <v>4.4234400000000003</v>
      </c>
      <c r="E200" s="629" t="s">
        <v>312</v>
      </c>
      <c r="F200" s="619">
        <v>0</v>
      </c>
      <c r="G200" s="620">
        <v>0</v>
      </c>
      <c r="H200" s="622">
        <v>0</v>
      </c>
      <c r="I200" s="619">
        <v>0</v>
      </c>
      <c r="J200" s="620">
        <v>0</v>
      </c>
      <c r="K200" s="630" t="s">
        <v>312</v>
      </c>
    </row>
    <row r="201" spans="1:11" ht="14.4" customHeight="1" thickBot="1" x14ac:dyDescent="0.35">
      <c r="A201" s="644" t="s">
        <v>505</v>
      </c>
      <c r="B201" s="624">
        <v>69</v>
      </c>
      <c r="C201" s="624">
        <v>96.235560000000007</v>
      </c>
      <c r="D201" s="625">
        <v>27.23556</v>
      </c>
      <c r="E201" s="632">
        <v>1.3947182608690001</v>
      </c>
      <c r="F201" s="624">
        <v>95.265995928590002</v>
      </c>
      <c r="G201" s="625">
        <v>15.877665988098</v>
      </c>
      <c r="H201" s="627">
        <v>1.0499000000000001</v>
      </c>
      <c r="I201" s="624">
        <v>2.4965799999999998</v>
      </c>
      <c r="J201" s="625">
        <v>-13.381085988098</v>
      </c>
      <c r="K201" s="631">
        <v>2.6206412641000001E-2</v>
      </c>
    </row>
    <row r="202" spans="1:11" ht="14.4" customHeight="1" thickBot="1" x14ac:dyDescent="0.35">
      <c r="A202" s="640" t="s">
        <v>506</v>
      </c>
      <c r="B202" s="624">
        <v>0</v>
      </c>
      <c r="C202" s="624">
        <v>-5.2999999999999998E-4</v>
      </c>
      <c r="D202" s="625">
        <v>-5.2999999999999998E-4</v>
      </c>
      <c r="E202" s="626" t="s">
        <v>312</v>
      </c>
      <c r="F202" s="624">
        <v>0</v>
      </c>
      <c r="G202" s="625">
        <v>0</v>
      </c>
      <c r="H202" s="627">
        <v>-1E-4</v>
      </c>
      <c r="I202" s="624">
        <v>2.7999999999999998E-4</v>
      </c>
      <c r="J202" s="625">
        <v>2.7999999999999998E-4</v>
      </c>
      <c r="K202" s="628" t="s">
        <v>312</v>
      </c>
    </row>
    <row r="203" spans="1:11" ht="14.4" customHeight="1" thickBot="1" x14ac:dyDescent="0.35">
      <c r="A203" s="641" t="s">
        <v>507</v>
      </c>
      <c r="B203" s="619">
        <v>0</v>
      </c>
      <c r="C203" s="619">
        <v>-5.2999999999999998E-4</v>
      </c>
      <c r="D203" s="620">
        <v>-5.2999999999999998E-4</v>
      </c>
      <c r="E203" s="629" t="s">
        <v>312</v>
      </c>
      <c r="F203" s="619">
        <v>0</v>
      </c>
      <c r="G203" s="620">
        <v>0</v>
      </c>
      <c r="H203" s="622">
        <v>-1E-4</v>
      </c>
      <c r="I203" s="619">
        <v>2.7999999999999998E-4</v>
      </c>
      <c r="J203" s="620">
        <v>2.7999999999999998E-4</v>
      </c>
      <c r="K203" s="630" t="s">
        <v>312</v>
      </c>
    </row>
    <row r="204" spans="1:11" ht="14.4" customHeight="1" thickBot="1" x14ac:dyDescent="0.35">
      <c r="A204" s="640" t="s">
        <v>508</v>
      </c>
      <c r="B204" s="624">
        <v>69</v>
      </c>
      <c r="C204" s="624">
        <v>96.236090000000004</v>
      </c>
      <c r="D204" s="625">
        <v>27.236090000000001</v>
      </c>
      <c r="E204" s="632">
        <v>1.394725942028</v>
      </c>
      <c r="F204" s="624">
        <v>95.265995928590002</v>
      </c>
      <c r="G204" s="625">
        <v>15.877665988098</v>
      </c>
      <c r="H204" s="627">
        <v>1.05</v>
      </c>
      <c r="I204" s="624">
        <v>2.4963000000000002</v>
      </c>
      <c r="J204" s="625">
        <v>-13.381365988098</v>
      </c>
      <c r="K204" s="631">
        <v>2.6203473501999999E-2</v>
      </c>
    </row>
    <row r="205" spans="1:11" ht="14.4" customHeight="1" thickBot="1" x14ac:dyDescent="0.35">
      <c r="A205" s="641" t="s">
        <v>509</v>
      </c>
      <c r="B205" s="619">
        <v>0</v>
      </c>
      <c r="C205" s="619">
        <v>0.42</v>
      </c>
      <c r="D205" s="620">
        <v>0.42</v>
      </c>
      <c r="E205" s="629" t="s">
        <v>312</v>
      </c>
      <c r="F205" s="619">
        <v>0.417232471454</v>
      </c>
      <c r="G205" s="620">
        <v>6.9538745242000002E-2</v>
      </c>
      <c r="H205" s="622">
        <v>0</v>
      </c>
      <c r="I205" s="619">
        <v>0</v>
      </c>
      <c r="J205" s="620">
        <v>-6.9538745242000002E-2</v>
      </c>
      <c r="K205" s="623">
        <v>0</v>
      </c>
    </row>
    <row r="206" spans="1:11" ht="14.4" customHeight="1" thickBot="1" x14ac:dyDescent="0.35">
      <c r="A206" s="641" t="s">
        <v>510</v>
      </c>
      <c r="B206" s="619">
        <v>8</v>
      </c>
      <c r="C206" s="619">
        <v>64.435000000000002</v>
      </c>
      <c r="D206" s="620">
        <v>56.435000000000002</v>
      </c>
      <c r="E206" s="621">
        <v>8.0543750000000003</v>
      </c>
      <c r="F206" s="619">
        <v>76.262613671001006</v>
      </c>
      <c r="G206" s="620">
        <v>12.710435611833001</v>
      </c>
      <c r="H206" s="622">
        <v>1.05</v>
      </c>
      <c r="I206" s="619">
        <v>1.05</v>
      </c>
      <c r="J206" s="620">
        <v>-11.660435611833</v>
      </c>
      <c r="K206" s="623">
        <v>1.3768214193000001E-2</v>
      </c>
    </row>
    <row r="207" spans="1:11" ht="14.4" customHeight="1" thickBot="1" x14ac:dyDescent="0.35">
      <c r="A207" s="641" t="s">
        <v>511</v>
      </c>
      <c r="B207" s="619">
        <v>61</v>
      </c>
      <c r="C207" s="619">
        <v>31.38109</v>
      </c>
      <c r="D207" s="620">
        <v>-29.61891</v>
      </c>
      <c r="E207" s="621">
        <v>0.51444409836000005</v>
      </c>
      <c r="F207" s="619">
        <v>18.586149786134001</v>
      </c>
      <c r="G207" s="620">
        <v>3.0976916310220002</v>
      </c>
      <c r="H207" s="622">
        <v>0</v>
      </c>
      <c r="I207" s="619">
        <v>1.4462999999999999</v>
      </c>
      <c r="J207" s="620">
        <v>-1.651391631022</v>
      </c>
      <c r="K207" s="623">
        <v>7.7816009051999993E-2</v>
      </c>
    </row>
    <row r="208" spans="1:11" ht="14.4" customHeight="1" thickBot="1" x14ac:dyDescent="0.35">
      <c r="A208" s="638" t="s">
        <v>512</v>
      </c>
      <c r="B208" s="619">
        <v>0</v>
      </c>
      <c r="C208" s="619">
        <v>0.1716</v>
      </c>
      <c r="D208" s="620">
        <v>0.1716</v>
      </c>
      <c r="E208" s="629" t="s">
        <v>320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312</v>
      </c>
    </row>
    <row r="209" spans="1:11" ht="14.4" customHeight="1" thickBot="1" x14ac:dyDescent="0.35">
      <c r="A209" s="644" t="s">
        <v>513</v>
      </c>
      <c r="B209" s="624">
        <v>0</v>
      </c>
      <c r="C209" s="624">
        <v>0.1716</v>
      </c>
      <c r="D209" s="625">
        <v>0.1716</v>
      </c>
      <c r="E209" s="626" t="s">
        <v>320</v>
      </c>
      <c r="F209" s="624">
        <v>0</v>
      </c>
      <c r="G209" s="625">
        <v>0</v>
      </c>
      <c r="H209" s="627">
        <v>0</v>
      </c>
      <c r="I209" s="624">
        <v>0</v>
      </c>
      <c r="J209" s="625">
        <v>0</v>
      </c>
      <c r="K209" s="628" t="s">
        <v>312</v>
      </c>
    </row>
    <row r="210" spans="1:11" ht="14.4" customHeight="1" thickBot="1" x14ac:dyDescent="0.35">
      <c r="A210" s="640" t="s">
        <v>514</v>
      </c>
      <c r="B210" s="624">
        <v>0</v>
      </c>
      <c r="C210" s="624">
        <v>0.1716</v>
      </c>
      <c r="D210" s="625">
        <v>0.1716</v>
      </c>
      <c r="E210" s="626" t="s">
        <v>320</v>
      </c>
      <c r="F210" s="624">
        <v>0</v>
      </c>
      <c r="G210" s="625">
        <v>0</v>
      </c>
      <c r="H210" s="627">
        <v>0</v>
      </c>
      <c r="I210" s="624">
        <v>0</v>
      </c>
      <c r="J210" s="625">
        <v>0</v>
      </c>
      <c r="K210" s="628" t="s">
        <v>312</v>
      </c>
    </row>
    <row r="211" spans="1:11" ht="14.4" customHeight="1" thickBot="1" x14ac:dyDescent="0.35">
      <c r="A211" s="641" t="s">
        <v>515</v>
      </c>
      <c r="B211" s="619">
        <v>0</v>
      </c>
      <c r="C211" s="619">
        <v>0.1716</v>
      </c>
      <c r="D211" s="620">
        <v>0.1716</v>
      </c>
      <c r="E211" s="629" t="s">
        <v>320</v>
      </c>
      <c r="F211" s="619">
        <v>0</v>
      </c>
      <c r="G211" s="620">
        <v>0</v>
      </c>
      <c r="H211" s="622">
        <v>0</v>
      </c>
      <c r="I211" s="619">
        <v>0</v>
      </c>
      <c r="J211" s="620">
        <v>0</v>
      </c>
      <c r="K211" s="630" t="s">
        <v>312</v>
      </c>
    </row>
    <row r="212" spans="1:11" ht="14.4" customHeight="1" thickBot="1" x14ac:dyDescent="0.35">
      <c r="A212" s="638" t="s">
        <v>516</v>
      </c>
      <c r="B212" s="619">
        <v>91.000000000022993</v>
      </c>
      <c r="C212" s="619">
        <v>91.328000000000003</v>
      </c>
      <c r="D212" s="620">
        <v>0.32799999997599999</v>
      </c>
      <c r="E212" s="621">
        <v>1.0036043956039999</v>
      </c>
      <c r="F212" s="619">
        <v>56.752595181491998</v>
      </c>
      <c r="G212" s="620">
        <v>9.4587658635820002</v>
      </c>
      <c r="H212" s="622">
        <v>0</v>
      </c>
      <c r="I212" s="619">
        <v>0</v>
      </c>
      <c r="J212" s="620">
        <v>-9.4587658635820002</v>
      </c>
      <c r="K212" s="623">
        <v>0</v>
      </c>
    </row>
    <row r="213" spans="1:11" ht="14.4" customHeight="1" thickBot="1" x14ac:dyDescent="0.35">
      <c r="A213" s="644" t="s">
        <v>517</v>
      </c>
      <c r="B213" s="624">
        <v>91.000000000022993</v>
      </c>
      <c r="C213" s="624">
        <v>91.328000000000003</v>
      </c>
      <c r="D213" s="625">
        <v>0.32799999997599999</v>
      </c>
      <c r="E213" s="632">
        <v>1.0036043956039999</v>
      </c>
      <c r="F213" s="624">
        <v>56.752595181491998</v>
      </c>
      <c r="G213" s="625">
        <v>9.4587658635820002</v>
      </c>
      <c r="H213" s="627">
        <v>0</v>
      </c>
      <c r="I213" s="624">
        <v>0</v>
      </c>
      <c r="J213" s="625">
        <v>-9.4587658635820002</v>
      </c>
      <c r="K213" s="631">
        <v>0</v>
      </c>
    </row>
    <row r="214" spans="1:11" ht="14.4" customHeight="1" thickBot="1" x14ac:dyDescent="0.35">
      <c r="A214" s="640" t="s">
        <v>518</v>
      </c>
      <c r="B214" s="624">
        <v>91.000000000022993</v>
      </c>
      <c r="C214" s="624">
        <v>91.328000000000003</v>
      </c>
      <c r="D214" s="625">
        <v>0.32799999997599999</v>
      </c>
      <c r="E214" s="632">
        <v>1.0036043956039999</v>
      </c>
      <c r="F214" s="624">
        <v>56.752595181491998</v>
      </c>
      <c r="G214" s="625">
        <v>9.4587658635820002</v>
      </c>
      <c r="H214" s="627">
        <v>0</v>
      </c>
      <c r="I214" s="624">
        <v>0</v>
      </c>
      <c r="J214" s="625">
        <v>-9.4587658635820002</v>
      </c>
      <c r="K214" s="631">
        <v>0</v>
      </c>
    </row>
    <row r="215" spans="1:11" ht="14.4" customHeight="1" thickBot="1" x14ac:dyDescent="0.35">
      <c r="A215" s="641" t="s">
        <v>519</v>
      </c>
      <c r="B215" s="619">
        <v>91.000000000022993</v>
      </c>
      <c r="C215" s="619">
        <v>91.328000000000003</v>
      </c>
      <c r="D215" s="620">
        <v>0.32799999997599999</v>
      </c>
      <c r="E215" s="621">
        <v>1.0036043956039999</v>
      </c>
      <c r="F215" s="619">
        <v>56.752595181491998</v>
      </c>
      <c r="G215" s="620">
        <v>9.4587658635820002</v>
      </c>
      <c r="H215" s="622">
        <v>0</v>
      </c>
      <c r="I215" s="619">
        <v>0</v>
      </c>
      <c r="J215" s="620">
        <v>-9.4587658635820002</v>
      </c>
      <c r="K215" s="623">
        <v>0</v>
      </c>
    </row>
    <row r="216" spans="1:11" ht="14.4" customHeight="1" thickBot="1" x14ac:dyDescent="0.35">
      <c r="A216" s="637" t="s">
        <v>520</v>
      </c>
      <c r="B216" s="619">
        <v>12357.3272948013</v>
      </c>
      <c r="C216" s="619">
        <v>14332.61498</v>
      </c>
      <c r="D216" s="620">
        <v>1975.28768519867</v>
      </c>
      <c r="E216" s="621">
        <v>1.15984748466</v>
      </c>
      <c r="F216" s="619">
        <v>0</v>
      </c>
      <c r="G216" s="620">
        <v>0</v>
      </c>
      <c r="H216" s="622">
        <v>1077.2094500000001</v>
      </c>
      <c r="I216" s="619">
        <v>2272.54394</v>
      </c>
      <c r="J216" s="620">
        <v>2272.54394</v>
      </c>
      <c r="K216" s="630" t="s">
        <v>320</v>
      </c>
    </row>
    <row r="217" spans="1:11" ht="14.4" customHeight="1" thickBot="1" x14ac:dyDescent="0.35">
      <c r="A217" s="642" t="s">
        <v>521</v>
      </c>
      <c r="B217" s="624">
        <v>12357.3272948013</v>
      </c>
      <c r="C217" s="624">
        <v>14332.61498</v>
      </c>
      <c r="D217" s="625">
        <v>1975.28768519867</v>
      </c>
      <c r="E217" s="632">
        <v>1.15984748466</v>
      </c>
      <c r="F217" s="624">
        <v>0</v>
      </c>
      <c r="G217" s="625">
        <v>0</v>
      </c>
      <c r="H217" s="627">
        <v>1077.2094500000001</v>
      </c>
      <c r="I217" s="624">
        <v>2272.54394</v>
      </c>
      <c r="J217" s="625">
        <v>2272.54394</v>
      </c>
      <c r="K217" s="628" t="s">
        <v>320</v>
      </c>
    </row>
    <row r="218" spans="1:11" ht="14.4" customHeight="1" thickBot="1" x14ac:dyDescent="0.35">
      <c r="A218" s="644" t="s">
        <v>54</v>
      </c>
      <c r="B218" s="624">
        <v>12357.3272948013</v>
      </c>
      <c r="C218" s="624">
        <v>14332.61498</v>
      </c>
      <c r="D218" s="625">
        <v>1975.28768519867</v>
      </c>
      <c r="E218" s="632">
        <v>1.15984748466</v>
      </c>
      <c r="F218" s="624">
        <v>0</v>
      </c>
      <c r="G218" s="625">
        <v>0</v>
      </c>
      <c r="H218" s="627">
        <v>1077.2094500000001</v>
      </c>
      <c r="I218" s="624">
        <v>2272.54394</v>
      </c>
      <c r="J218" s="625">
        <v>2272.54394</v>
      </c>
      <c r="K218" s="628" t="s">
        <v>320</v>
      </c>
    </row>
    <row r="219" spans="1:11" ht="14.4" customHeight="1" thickBot="1" x14ac:dyDescent="0.35">
      <c r="A219" s="640" t="s">
        <v>522</v>
      </c>
      <c r="B219" s="624">
        <v>132.074227368338</v>
      </c>
      <c r="C219" s="624">
        <v>133.42325</v>
      </c>
      <c r="D219" s="625">
        <v>1.349022631662</v>
      </c>
      <c r="E219" s="632">
        <v>1.010214124727</v>
      </c>
      <c r="F219" s="624">
        <v>0</v>
      </c>
      <c r="G219" s="625">
        <v>0</v>
      </c>
      <c r="H219" s="627">
        <v>10.577</v>
      </c>
      <c r="I219" s="624">
        <v>21.286000000000001</v>
      </c>
      <c r="J219" s="625">
        <v>21.286000000000001</v>
      </c>
      <c r="K219" s="628" t="s">
        <v>320</v>
      </c>
    </row>
    <row r="220" spans="1:11" ht="14.4" customHeight="1" thickBot="1" x14ac:dyDescent="0.35">
      <c r="A220" s="641" t="s">
        <v>523</v>
      </c>
      <c r="B220" s="619">
        <v>132.074227368338</v>
      </c>
      <c r="C220" s="619">
        <v>133.42325</v>
      </c>
      <c r="D220" s="620">
        <v>1.349022631662</v>
      </c>
      <c r="E220" s="621">
        <v>1.010214124727</v>
      </c>
      <c r="F220" s="619">
        <v>0</v>
      </c>
      <c r="G220" s="620">
        <v>0</v>
      </c>
      <c r="H220" s="622">
        <v>10.577</v>
      </c>
      <c r="I220" s="619">
        <v>21.286000000000001</v>
      </c>
      <c r="J220" s="620">
        <v>21.286000000000001</v>
      </c>
      <c r="K220" s="630" t="s">
        <v>320</v>
      </c>
    </row>
    <row r="221" spans="1:11" ht="14.4" customHeight="1" thickBot="1" x14ac:dyDescent="0.35">
      <c r="A221" s="640" t="s">
        <v>524</v>
      </c>
      <c r="B221" s="624">
        <v>184.294584594306</v>
      </c>
      <c r="C221" s="624">
        <v>144.86681999999999</v>
      </c>
      <c r="D221" s="625">
        <v>-39.427764594305003</v>
      </c>
      <c r="E221" s="632">
        <v>0.78606118741300002</v>
      </c>
      <c r="F221" s="624">
        <v>0</v>
      </c>
      <c r="G221" s="625">
        <v>0</v>
      </c>
      <c r="H221" s="627">
        <v>6.6808199999999998</v>
      </c>
      <c r="I221" s="624">
        <v>19.5579</v>
      </c>
      <c r="J221" s="625">
        <v>19.5579</v>
      </c>
      <c r="K221" s="628" t="s">
        <v>320</v>
      </c>
    </row>
    <row r="222" spans="1:11" ht="14.4" customHeight="1" thickBot="1" x14ac:dyDescent="0.35">
      <c r="A222" s="641" t="s">
        <v>525</v>
      </c>
      <c r="B222" s="619">
        <v>120.363600935308</v>
      </c>
      <c r="C222" s="619">
        <v>111</v>
      </c>
      <c r="D222" s="620">
        <v>-9.3636009353069998</v>
      </c>
      <c r="E222" s="621">
        <v>0.92220570951199998</v>
      </c>
      <c r="F222" s="619">
        <v>0</v>
      </c>
      <c r="G222" s="620">
        <v>0</v>
      </c>
      <c r="H222" s="622">
        <v>3.7</v>
      </c>
      <c r="I222" s="619">
        <v>13.69</v>
      </c>
      <c r="J222" s="620">
        <v>13.69</v>
      </c>
      <c r="K222" s="630" t="s">
        <v>320</v>
      </c>
    </row>
    <row r="223" spans="1:11" ht="14.4" customHeight="1" thickBot="1" x14ac:dyDescent="0.35">
      <c r="A223" s="641" t="s">
        <v>526</v>
      </c>
      <c r="B223" s="619">
        <v>26.800143781452</v>
      </c>
      <c r="C223" s="619">
        <v>0.1656</v>
      </c>
      <c r="D223" s="620">
        <v>-26.634543781451999</v>
      </c>
      <c r="E223" s="621">
        <v>6.1790713270000004E-3</v>
      </c>
      <c r="F223" s="619">
        <v>0</v>
      </c>
      <c r="G223" s="620">
        <v>0</v>
      </c>
      <c r="H223" s="622">
        <v>0.38479999999999998</v>
      </c>
      <c r="I223" s="619">
        <v>0.38479999999999998</v>
      </c>
      <c r="J223" s="620">
        <v>0.38479999999999998</v>
      </c>
      <c r="K223" s="630" t="s">
        <v>320</v>
      </c>
    </row>
    <row r="224" spans="1:11" ht="14.4" customHeight="1" thickBot="1" x14ac:dyDescent="0.35">
      <c r="A224" s="641" t="s">
        <v>527</v>
      </c>
      <c r="B224" s="619">
        <v>37.130839877545</v>
      </c>
      <c r="C224" s="619">
        <v>33.701219999999999</v>
      </c>
      <c r="D224" s="620">
        <v>-3.429619877545</v>
      </c>
      <c r="E224" s="621">
        <v>0.90763419602499995</v>
      </c>
      <c r="F224" s="619">
        <v>0</v>
      </c>
      <c r="G224" s="620">
        <v>0</v>
      </c>
      <c r="H224" s="622">
        <v>2.5960200000000002</v>
      </c>
      <c r="I224" s="619">
        <v>5.4831000000000003</v>
      </c>
      <c r="J224" s="620">
        <v>5.4831000000000003</v>
      </c>
      <c r="K224" s="630" t="s">
        <v>320</v>
      </c>
    </row>
    <row r="225" spans="1:11" ht="14.4" customHeight="1" thickBot="1" x14ac:dyDescent="0.35">
      <c r="A225" s="640" t="s">
        <v>528</v>
      </c>
      <c r="B225" s="624">
        <v>2464.7263767669101</v>
      </c>
      <c r="C225" s="624">
        <v>2510.8780099999999</v>
      </c>
      <c r="D225" s="625">
        <v>46.151633233090998</v>
      </c>
      <c r="E225" s="632">
        <v>1.018724850623</v>
      </c>
      <c r="F225" s="624">
        <v>0</v>
      </c>
      <c r="G225" s="625">
        <v>0</v>
      </c>
      <c r="H225" s="627">
        <v>236.47953999999999</v>
      </c>
      <c r="I225" s="624">
        <v>423.54268000000002</v>
      </c>
      <c r="J225" s="625">
        <v>423.54268000000002</v>
      </c>
      <c r="K225" s="628" t="s">
        <v>320</v>
      </c>
    </row>
    <row r="226" spans="1:11" ht="14.4" customHeight="1" thickBot="1" x14ac:dyDescent="0.35">
      <c r="A226" s="641" t="s">
        <v>529</v>
      </c>
      <c r="B226" s="619">
        <v>2464.7263767669101</v>
      </c>
      <c r="C226" s="619">
        <v>2510.8780099999999</v>
      </c>
      <c r="D226" s="620">
        <v>46.151633233090998</v>
      </c>
      <c r="E226" s="621">
        <v>1.018724850623</v>
      </c>
      <c r="F226" s="619">
        <v>0</v>
      </c>
      <c r="G226" s="620">
        <v>0</v>
      </c>
      <c r="H226" s="622">
        <v>236.47953999999999</v>
      </c>
      <c r="I226" s="619">
        <v>423.54268000000002</v>
      </c>
      <c r="J226" s="620">
        <v>423.54268000000002</v>
      </c>
      <c r="K226" s="630" t="s">
        <v>320</v>
      </c>
    </row>
    <row r="227" spans="1:11" ht="14.4" customHeight="1" thickBot="1" x14ac:dyDescent="0.35">
      <c r="A227" s="640" t="s">
        <v>530</v>
      </c>
      <c r="B227" s="624">
        <v>0</v>
      </c>
      <c r="C227" s="624">
        <v>16.177</v>
      </c>
      <c r="D227" s="625">
        <v>16.177</v>
      </c>
      <c r="E227" s="626" t="s">
        <v>312</v>
      </c>
      <c r="F227" s="624">
        <v>0</v>
      </c>
      <c r="G227" s="625">
        <v>0</v>
      </c>
      <c r="H227" s="627">
        <v>1.0509999999999999</v>
      </c>
      <c r="I227" s="624">
        <v>1.9590000000000001</v>
      </c>
      <c r="J227" s="625">
        <v>1.9590000000000001</v>
      </c>
      <c r="K227" s="628" t="s">
        <v>320</v>
      </c>
    </row>
    <row r="228" spans="1:11" ht="14.4" customHeight="1" thickBot="1" x14ac:dyDescent="0.35">
      <c r="A228" s="641" t="s">
        <v>531</v>
      </c>
      <c r="B228" s="619">
        <v>0</v>
      </c>
      <c r="C228" s="619">
        <v>16.177</v>
      </c>
      <c r="D228" s="620">
        <v>16.177</v>
      </c>
      <c r="E228" s="629" t="s">
        <v>312</v>
      </c>
      <c r="F228" s="619">
        <v>0</v>
      </c>
      <c r="G228" s="620">
        <v>0</v>
      </c>
      <c r="H228" s="622">
        <v>1.0509999999999999</v>
      </c>
      <c r="I228" s="619">
        <v>1.9590000000000001</v>
      </c>
      <c r="J228" s="620">
        <v>1.9590000000000001</v>
      </c>
      <c r="K228" s="630" t="s">
        <v>320</v>
      </c>
    </row>
    <row r="229" spans="1:11" ht="14.4" customHeight="1" thickBot="1" x14ac:dyDescent="0.35">
      <c r="A229" s="640" t="s">
        <v>532</v>
      </c>
      <c r="B229" s="624">
        <v>1564</v>
      </c>
      <c r="C229" s="624">
        <v>1428.72416</v>
      </c>
      <c r="D229" s="625">
        <v>-135.27583999999899</v>
      </c>
      <c r="E229" s="632">
        <v>0.91350649616299995</v>
      </c>
      <c r="F229" s="624">
        <v>0</v>
      </c>
      <c r="G229" s="625">
        <v>0</v>
      </c>
      <c r="H229" s="627">
        <v>107.91161</v>
      </c>
      <c r="I229" s="624">
        <v>188.29730000000001</v>
      </c>
      <c r="J229" s="625">
        <v>188.29730000000001</v>
      </c>
      <c r="K229" s="628" t="s">
        <v>320</v>
      </c>
    </row>
    <row r="230" spans="1:11" ht="14.4" customHeight="1" thickBot="1" x14ac:dyDescent="0.35">
      <c r="A230" s="641" t="s">
        <v>533</v>
      </c>
      <c r="B230" s="619">
        <v>1564</v>
      </c>
      <c r="C230" s="619">
        <v>1428.72416</v>
      </c>
      <c r="D230" s="620">
        <v>-135.27583999999899</v>
      </c>
      <c r="E230" s="621">
        <v>0.91350649616299995</v>
      </c>
      <c r="F230" s="619">
        <v>0</v>
      </c>
      <c r="G230" s="620">
        <v>0</v>
      </c>
      <c r="H230" s="622">
        <v>107.91161</v>
      </c>
      <c r="I230" s="619">
        <v>188.29730000000001</v>
      </c>
      <c r="J230" s="620">
        <v>188.29730000000001</v>
      </c>
      <c r="K230" s="630" t="s">
        <v>320</v>
      </c>
    </row>
    <row r="231" spans="1:11" ht="14.4" customHeight="1" thickBot="1" x14ac:dyDescent="0.35">
      <c r="A231" s="640" t="s">
        <v>534</v>
      </c>
      <c r="B231" s="624">
        <v>0</v>
      </c>
      <c r="C231" s="624">
        <v>1933.42048</v>
      </c>
      <c r="D231" s="625">
        <v>1933.42048</v>
      </c>
      <c r="E231" s="626" t="s">
        <v>312</v>
      </c>
      <c r="F231" s="624">
        <v>0</v>
      </c>
      <c r="G231" s="625">
        <v>0</v>
      </c>
      <c r="H231" s="627">
        <v>174.75599</v>
      </c>
      <c r="I231" s="624">
        <v>357.54847000000001</v>
      </c>
      <c r="J231" s="625">
        <v>357.54847000000001</v>
      </c>
      <c r="K231" s="628" t="s">
        <v>320</v>
      </c>
    </row>
    <row r="232" spans="1:11" ht="14.4" customHeight="1" thickBot="1" x14ac:dyDescent="0.35">
      <c r="A232" s="641" t="s">
        <v>535</v>
      </c>
      <c r="B232" s="619">
        <v>0</v>
      </c>
      <c r="C232" s="619">
        <v>1933.42048</v>
      </c>
      <c r="D232" s="620">
        <v>1933.42048</v>
      </c>
      <c r="E232" s="629" t="s">
        <v>312</v>
      </c>
      <c r="F232" s="619">
        <v>0</v>
      </c>
      <c r="G232" s="620">
        <v>0</v>
      </c>
      <c r="H232" s="622">
        <v>174.75599</v>
      </c>
      <c r="I232" s="619">
        <v>357.54847000000001</v>
      </c>
      <c r="J232" s="620">
        <v>357.54847000000001</v>
      </c>
      <c r="K232" s="630" t="s">
        <v>320</v>
      </c>
    </row>
    <row r="233" spans="1:11" ht="14.4" customHeight="1" thickBot="1" x14ac:dyDescent="0.35">
      <c r="A233" s="640" t="s">
        <v>536</v>
      </c>
      <c r="B233" s="624">
        <v>8012.2321060718004</v>
      </c>
      <c r="C233" s="624">
        <v>8165.1252600000098</v>
      </c>
      <c r="D233" s="625">
        <v>152.89315392821101</v>
      </c>
      <c r="E233" s="632">
        <v>1.0190824668959999</v>
      </c>
      <c r="F233" s="624">
        <v>0</v>
      </c>
      <c r="G233" s="625">
        <v>0</v>
      </c>
      <c r="H233" s="627">
        <v>539.75349000000006</v>
      </c>
      <c r="I233" s="624">
        <v>1260.35259</v>
      </c>
      <c r="J233" s="625">
        <v>1260.35259</v>
      </c>
      <c r="K233" s="628" t="s">
        <v>320</v>
      </c>
    </row>
    <row r="234" spans="1:11" ht="14.4" customHeight="1" thickBot="1" x14ac:dyDescent="0.35">
      <c r="A234" s="641" t="s">
        <v>537</v>
      </c>
      <c r="B234" s="619">
        <v>8012.2321060718004</v>
      </c>
      <c r="C234" s="619">
        <v>8165.1252600000098</v>
      </c>
      <c r="D234" s="620">
        <v>152.89315392821101</v>
      </c>
      <c r="E234" s="621">
        <v>1.0190824668959999</v>
      </c>
      <c r="F234" s="619">
        <v>0</v>
      </c>
      <c r="G234" s="620">
        <v>0</v>
      </c>
      <c r="H234" s="622">
        <v>539.75349000000006</v>
      </c>
      <c r="I234" s="619">
        <v>1260.35259</v>
      </c>
      <c r="J234" s="620">
        <v>1260.35259</v>
      </c>
      <c r="K234" s="630" t="s">
        <v>320</v>
      </c>
    </row>
    <row r="235" spans="1:11" ht="14.4" customHeight="1" thickBot="1" x14ac:dyDescent="0.35">
      <c r="A235" s="645" t="s">
        <v>538</v>
      </c>
      <c r="B235" s="624">
        <v>0</v>
      </c>
      <c r="C235" s="624">
        <v>6.0429599999999999</v>
      </c>
      <c r="D235" s="625">
        <v>6.0429599999999999</v>
      </c>
      <c r="E235" s="626" t="s">
        <v>312</v>
      </c>
      <c r="F235" s="624">
        <v>0</v>
      </c>
      <c r="G235" s="625">
        <v>0</v>
      </c>
      <c r="H235" s="627">
        <v>0.66979</v>
      </c>
      <c r="I235" s="624">
        <v>1.3704499999999999</v>
      </c>
      <c r="J235" s="625">
        <v>1.3704499999999999</v>
      </c>
      <c r="K235" s="628" t="s">
        <v>320</v>
      </c>
    </row>
    <row r="236" spans="1:11" ht="14.4" customHeight="1" thickBot="1" x14ac:dyDescent="0.35">
      <c r="A236" s="642" t="s">
        <v>539</v>
      </c>
      <c r="B236" s="624">
        <v>0</v>
      </c>
      <c r="C236" s="624">
        <v>6.0429599999999999</v>
      </c>
      <c r="D236" s="625">
        <v>6.0429599999999999</v>
      </c>
      <c r="E236" s="626" t="s">
        <v>312</v>
      </c>
      <c r="F236" s="624">
        <v>0</v>
      </c>
      <c r="G236" s="625">
        <v>0</v>
      </c>
      <c r="H236" s="627">
        <v>0.66979</v>
      </c>
      <c r="I236" s="624">
        <v>1.3704499999999999</v>
      </c>
      <c r="J236" s="625">
        <v>1.3704499999999999</v>
      </c>
      <c r="K236" s="628" t="s">
        <v>320</v>
      </c>
    </row>
    <row r="237" spans="1:11" ht="14.4" customHeight="1" thickBot="1" x14ac:dyDescent="0.35">
      <c r="A237" s="644" t="s">
        <v>540</v>
      </c>
      <c r="B237" s="624">
        <v>0</v>
      </c>
      <c r="C237" s="624">
        <v>6.0429599999999999</v>
      </c>
      <c r="D237" s="625">
        <v>6.0429599999999999</v>
      </c>
      <c r="E237" s="626" t="s">
        <v>312</v>
      </c>
      <c r="F237" s="624">
        <v>0</v>
      </c>
      <c r="G237" s="625">
        <v>0</v>
      </c>
      <c r="H237" s="627">
        <v>0.66979</v>
      </c>
      <c r="I237" s="624">
        <v>1.3704499999999999</v>
      </c>
      <c r="J237" s="625">
        <v>1.3704499999999999</v>
      </c>
      <c r="K237" s="628" t="s">
        <v>320</v>
      </c>
    </row>
    <row r="238" spans="1:11" ht="14.4" customHeight="1" thickBot="1" x14ac:dyDescent="0.35">
      <c r="A238" s="640" t="s">
        <v>541</v>
      </c>
      <c r="B238" s="624">
        <v>0</v>
      </c>
      <c r="C238" s="624">
        <v>6.0429599999999999</v>
      </c>
      <c r="D238" s="625">
        <v>6.0429599999999999</v>
      </c>
      <c r="E238" s="626" t="s">
        <v>312</v>
      </c>
      <c r="F238" s="624">
        <v>0</v>
      </c>
      <c r="G238" s="625">
        <v>0</v>
      </c>
      <c r="H238" s="627">
        <v>0.66979</v>
      </c>
      <c r="I238" s="624">
        <v>1.3704499999999999</v>
      </c>
      <c r="J238" s="625">
        <v>1.3704499999999999</v>
      </c>
      <c r="K238" s="628" t="s">
        <v>320</v>
      </c>
    </row>
    <row r="239" spans="1:11" ht="14.4" customHeight="1" thickBot="1" x14ac:dyDescent="0.35">
      <c r="A239" s="641" t="s">
        <v>542</v>
      </c>
      <c r="B239" s="619">
        <v>0</v>
      </c>
      <c r="C239" s="619">
        <v>6.0429599999999999</v>
      </c>
      <c r="D239" s="620">
        <v>6.0429599999999999</v>
      </c>
      <c r="E239" s="629" t="s">
        <v>312</v>
      </c>
      <c r="F239" s="619">
        <v>0</v>
      </c>
      <c r="G239" s="620">
        <v>0</v>
      </c>
      <c r="H239" s="622">
        <v>0.66979</v>
      </c>
      <c r="I239" s="619">
        <v>1.3704499999999999</v>
      </c>
      <c r="J239" s="620">
        <v>1.3704499999999999</v>
      </c>
      <c r="K239" s="630" t="s">
        <v>320</v>
      </c>
    </row>
    <row r="240" spans="1:11" ht="14.4" customHeight="1" thickBot="1" x14ac:dyDescent="0.35">
      <c r="A240" s="646"/>
      <c r="B240" s="619">
        <v>-23492.028762271399</v>
      </c>
      <c r="C240" s="619">
        <v>-33883.312270000002</v>
      </c>
      <c r="D240" s="620">
        <v>-10391.2835077286</v>
      </c>
      <c r="E240" s="621">
        <v>1.442332316756</v>
      </c>
      <c r="F240" s="619">
        <v>-16261.664545519099</v>
      </c>
      <c r="G240" s="620">
        <v>-2710.27742425318</v>
      </c>
      <c r="H240" s="622">
        <v>-1870.75467</v>
      </c>
      <c r="I240" s="619">
        <v>-5749.1479200000003</v>
      </c>
      <c r="J240" s="620">
        <v>-3038.8704957468199</v>
      </c>
      <c r="K240" s="623">
        <v>0.35353994075400003</v>
      </c>
    </row>
    <row r="241" spans="1:11" ht="14.4" customHeight="1" thickBot="1" x14ac:dyDescent="0.35">
      <c r="A241" s="647" t="s">
        <v>66</v>
      </c>
      <c r="B241" s="633">
        <v>-23492.028762271399</v>
      </c>
      <c r="C241" s="633">
        <v>-33883.312270000002</v>
      </c>
      <c r="D241" s="634">
        <v>-10391.2835077286</v>
      </c>
      <c r="E241" s="635" t="s">
        <v>312</v>
      </c>
      <c r="F241" s="633">
        <v>-16261.664545519099</v>
      </c>
      <c r="G241" s="634">
        <v>-2710.27742425318</v>
      </c>
      <c r="H241" s="633">
        <v>-1870.75467</v>
      </c>
      <c r="I241" s="633">
        <v>-5749.1479200000003</v>
      </c>
      <c r="J241" s="634">
        <v>-3038.8704957468199</v>
      </c>
      <c r="K241" s="636">
        <v>0.35353994075400003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543</v>
      </c>
      <c r="B5" s="649" t="s">
        <v>544</v>
      </c>
      <c r="C5" s="650" t="s">
        <v>545</v>
      </c>
      <c r="D5" s="650" t="s">
        <v>545</v>
      </c>
      <c r="E5" s="650"/>
      <c r="F5" s="650" t="s">
        <v>545</v>
      </c>
      <c r="G5" s="650" t="s">
        <v>545</v>
      </c>
      <c r="H5" s="650" t="s">
        <v>545</v>
      </c>
      <c r="I5" s="651" t="s">
        <v>545</v>
      </c>
      <c r="J5" s="652" t="s">
        <v>74</v>
      </c>
    </row>
    <row r="6" spans="1:10" ht="14.4" customHeight="1" x14ac:dyDescent="0.3">
      <c r="A6" s="648" t="s">
        <v>543</v>
      </c>
      <c r="B6" s="649" t="s">
        <v>323</v>
      </c>
      <c r="C6" s="650">
        <v>620.60467000000006</v>
      </c>
      <c r="D6" s="650">
        <v>509.74155999999994</v>
      </c>
      <c r="E6" s="650"/>
      <c r="F6" s="650">
        <v>567.19966999999997</v>
      </c>
      <c r="G6" s="650">
        <v>596.68632162222025</v>
      </c>
      <c r="H6" s="650">
        <v>-29.486651622220279</v>
      </c>
      <c r="I6" s="651">
        <v>0.95058265867054825</v>
      </c>
      <c r="J6" s="652" t="s">
        <v>1</v>
      </c>
    </row>
    <row r="7" spans="1:10" ht="14.4" customHeight="1" x14ac:dyDescent="0.3">
      <c r="A7" s="648" t="s">
        <v>543</v>
      </c>
      <c r="B7" s="649" t="s">
        <v>324</v>
      </c>
      <c r="C7" s="650" t="s">
        <v>545</v>
      </c>
      <c r="D7" s="650">
        <v>0</v>
      </c>
      <c r="E7" s="650"/>
      <c r="F7" s="650">
        <v>242.00006999999999</v>
      </c>
      <c r="G7" s="650">
        <v>267.33340702528284</v>
      </c>
      <c r="H7" s="650">
        <v>-25.333337025282844</v>
      </c>
      <c r="I7" s="651">
        <v>0.90523692004236878</v>
      </c>
      <c r="J7" s="652" t="s">
        <v>1</v>
      </c>
    </row>
    <row r="8" spans="1:10" ht="14.4" customHeight="1" x14ac:dyDescent="0.3">
      <c r="A8" s="648" t="s">
        <v>543</v>
      </c>
      <c r="B8" s="649" t="s">
        <v>325</v>
      </c>
      <c r="C8" s="650">
        <v>185.15409</v>
      </c>
      <c r="D8" s="650">
        <v>240.74502999999999</v>
      </c>
      <c r="E8" s="650"/>
      <c r="F8" s="650">
        <v>22.706230000000001</v>
      </c>
      <c r="G8" s="650">
        <v>32.166675533590507</v>
      </c>
      <c r="H8" s="650">
        <v>-9.4604455335905051</v>
      </c>
      <c r="I8" s="651">
        <v>0.70589296603836782</v>
      </c>
      <c r="J8" s="652" t="s">
        <v>1</v>
      </c>
    </row>
    <row r="9" spans="1:10" ht="14.4" customHeight="1" x14ac:dyDescent="0.3">
      <c r="A9" s="648" t="s">
        <v>543</v>
      </c>
      <c r="B9" s="649" t="s">
        <v>326</v>
      </c>
      <c r="C9" s="650">
        <v>42.226199999999999</v>
      </c>
      <c r="D9" s="650">
        <v>50.525120000000001</v>
      </c>
      <c r="E9" s="650"/>
      <c r="F9" s="650">
        <v>40.134399999999999</v>
      </c>
      <c r="G9" s="650">
        <v>51.333347483657505</v>
      </c>
      <c r="H9" s="650">
        <v>-11.198947483657506</v>
      </c>
      <c r="I9" s="651">
        <v>0.78183874552068122</v>
      </c>
      <c r="J9" s="652" t="s">
        <v>1</v>
      </c>
    </row>
    <row r="10" spans="1:10" ht="14.4" customHeight="1" x14ac:dyDescent="0.3">
      <c r="A10" s="648" t="s">
        <v>543</v>
      </c>
      <c r="B10" s="649" t="s">
        <v>327</v>
      </c>
      <c r="C10" s="650">
        <v>0</v>
      </c>
      <c r="D10" s="650">
        <v>0</v>
      </c>
      <c r="E10" s="650"/>
      <c r="F10" s="650">
        <v>0</v>
      </c>
      <c r="G10" s="650">
        <v>71.500019709380496</v>
      </c>
      <c r="H10" s="650">
        <v>-71.500019709380496</v>
      </c>
      <c r="I10" s="651">
        <v>0</v>
      </c>
      <c r="J10" s="652" t="s">
        <v>1</v>
      </c>
    </row>
    <row r="11" spans="1:10" ht="14.4" customHeight="1" x14ac:dyDescent="0.3">
      <c r="A11" s="648" t="s">
        <v>543</v>
      </c>
      <c r="B11" s="649" t="s">
        <v>328</v>
      </c>
      <c r="C11" s="650">
        <v>236.64072000000002</v>
      </c>
      <c r="D11" s="650">
        <v>170.40643</v>
      </c>
      <c r="E11" s="650"/>
      <c r="F11" s="650">
        <v>254.27223000000001</v>
      </c>
      <c r="G11" s="650">
        <v>219.16672708120117</v>
      </c>
      <c r="H11" s="650">
        <v>35.105502918798834</v>
      </c>
      <c r="I11" s="651">
        <v>1.1601771554757592</v>
      </c>
      <c r="J11" s="652" t="s">
        <v>1</v>
      </c>
    </row>
    <row r="12" spans="1:10" ht="14.4" customHeight="1" x14ac:dyDescent="0.3">
      <c r="A12" s="648" t="s">
        <v>543</v>
      </c>
      <c r="B12" s="649" t="s">
        <v>329</v>
      </c>
      <c r="C12" s="650">
        <v>134.25555999999997</v>
      </c>
      <c r="D12" s="650">
        <v>90.353049999999996</v>
      </c>
      <c r="E12" s="650"/>
      <c r="F12" s="650">
        <v>27.98057</v>
      </c>
      <c r="G12" s="650">
        <v>31.166675257934997</v>
      </c>
      <c r="H12" s="650">
        <v>-3.1861052579349973</v>
      </c>
      <c r="I12" s="651">
        <v>0.89777205198928556</v>
      </c>
      <c r="J12" s="652" t="s">
        <v>1</v>
      </c>
    </row>
    <row r="13" spans="1:10" ht="14.4" customHeight="1" x14ac:dyDescent="0.3">
      <c r="A13" s="648" t="s">
        <v>543</v>
      </c>
      <c r="B13" s="649" t="s">
        <v>330</v>
      </c>
      <c r="C13" s="650">
        <v>46.330620000000003</v>
      </c>
      <c r="D13" s="650">
        <v>58.323650000000001</v>
      </c>
      <c r="E13" s="650"/>
      <c r="F13" s="650">
        <v>61.690010000000001</v>
      </c>
      <c r="G13" s="650">
        <v>48.333346656690509</v>
      </c>
      <c r="H13" s="650">
        <v>13.356663343309492</v>
      </c>
      <c r="I13" s="651">
        <v>1.2763446826511156</v>
      </c>
      <c r="J13" s="652" t="s">
        <v>1</v>
      </c>
    </row>
    <row r="14" spans="1:10" ht="14.4" customHeight="1" x14ac:dyDescent="0.3">
      <c r="A14" s="648" t="s">
        <v>543</v>
      </c>
      <c r="B14" s="649" t="s">
        <v>546</v>
      </c>
      <c r="C14" s="650">
        <v>1265.2118600000001</v>
      </c>
      <c r="D14" s="650">
        <v>1120.09484</v>
      </c>
      <c r="E14" s="650"/>
      <c r="F14" s="650">
        <v>1215.9831799999999</v>
      </c>
      <c r="G14" s="650">
        <v>1317.6865203699581</v>
      </c>
      <c r="H14" s="650">
        <v>-101.70334036995814</v>
      </c>
      <c r="I14" s="651">
        <v>0.92281674070597342</v>
      </c>
      <c r="J14" s="652" t="s">
        <v>547</v>
      </c>
    </row>
    <row r="16" spans="1:10" ht="14.4" customHeight="1" x14ac:dyDescent="0.3">
      <c r="A16" s="648" t="s">
        <v>543</v>
      </c>
      <c r="B16" s="649" t="s">
        <v>544</v>
      </c>
      <c r="C16" s="650" t="s">
        <v>545</v>
      </c>
      <c r="D16" s="650" t="s">
        <v>545</v>
      </c>
      <c r="E16" s="650"/>
      <c r="F16" s="650" t="s">
        <v>545</v>
      </c>
      <c r="G16" s="650" t="s">
        <v>545</v>
      </c>
      <c r="H16" s="650" t="s">
        <v>545</v>
      </c>
      <c r="I16" s="651" t="s">
        <v>545</v>
      </c>
      <c r="J16" s="652" t="s">
        <v>74</v>
      </c>
    </row>
    <row r="17" spans="1:10" ht="14.4" customHeight="1" x14ac:dyDescent="0.3">
      <c r="A17" s="648" t="s">
        <v>548</v>
      </c>
      <c r="B17" s="649" t="s">
        <v>549</v>
      </c>
      <c r="C17" s="650" t="s">
        <v>545</v>
      </c>
      <c r="D17" s="650" t="s">
        <v>545</v>
      </c>
      <c r="E17" s="650"/>
      <c r="F17" s="650" t="s">
        <v>545</v>
      </c>
      <c r="G17" s="650" t="s">
        <v>545</v>
      </c>
      <c r="H17" s="650" t="s">
        <v>545</v>
      </c>
      <c r="I17" s="651" t="s">
        <v>545</v>
      </c>
      <c r="J17" s="652" t="s">
        <v>0</v>
      </c>
    </row>
    <row r="18" spans="1:10" ht="14.4" customHeight="1" x14ac:dyDescent="0.3">
      <c r="A18" s="648" t="s">
        <v>548</v>
      </c>
      <c r="B18" s="649" t="s">
        <v>323</v>
      </c>
      <c r="C18" s="650">
        <v>112.59996000000001</v>
      </c>
      <c r="D18" s="650">
        <v>95.347450000000009</v>
      </c>
      <c r="E18" s="650"/>
      <c r="F18" s="650">
        <v>93.945809999999994</v>
      </c>
      <c r="G18" s="650">
        <v>103.5103229139055</v>
      </c>
      <c r="H18" s="650">
        <v>-9.564512913905503</v>
      </c>
      <c r="I18" s="651">
        <v>0.90759846318071324</v>
      </c>
      <c r="J18" s="652" t="s">
        <v>1</v>
      </c>
    </row>
    <row r="19" spans="1:10" ht="14.4" customHeight="1" x14ac:dyDescent="0.3">
      <c r="A19" s="648" t="s">
        <v>548</v>
      </c>
      <c r="B19" s="649" t="s">
        <v>324</v>
      </c>
      <c r="C19" s="650" t="s">
        <v>545</v>
      </c>
      <c r="D19" s="650">
        <v>0</v>
      </c>
      <c r="E19" s="650"/>
      <c r="F19" s="650">
        <v>49.204899999999995</v>
      </c>
      <c r="G19" s="650">
        <v>56.25682704909817</v>
      </c>
      <c r="H19" s="650">
        <v>-7.0519270490981754</v>
      </c>
      <c r="I19" s="651">
        <v>0.87464762200428403</v>
      </c>
      <c r="J19" s="652" t="s">
        <v>1</v>
      </c>
    </row>
    <row r="20" spans="1:10" ht="14.4" customHeight="1" x14ac:dyDescent="0.3">
      <c r="A20" s="648" t="s">
        <v>548</v>
      </c>
      <c r="B20" s="649" t="s">
        <v>325</v>
      </c>
      <c r="C20" s="650">
        <v>29.380670000000002</v>
      </c>
      <c r="D20" s="650">
        <v>63.676589999999997</v>
      </c>
      <c r="E20" s="650"/>
      <c r="F20" s="650">
        <v>7.35928</v>
      </c>
      <c r="G20" s="650">
        <v>15.968015008097835</v>
      </c>
      <c r="H20" s="650">
        <v>-8.6087350080978347</v>
      </c>
      <c r="I20" s="651">
        <v>0.46087632033586517</v>
      </c>
      <c r="J20" s="652" t="s">
        <v>1</v>
      </c>
    </row>
    <row r="21" spans="1:10" ht="14.4" customHeight="1" x14ac:dyDescent="0.3">
      <c r="A21" s="648" t="s">
        <v>548</v>
      </c>
      <c r="B21" s="649" t="s">
        <v>326</v>
      </c>
      <c r="C21" s="650">
        <v>2.81508</v>
      </c>
      <c r="D21" s="650">
        <v>2.81508</v>
      </c>
      <c r="E21" s="650"/>
      <c r="F21" s="650">
        <v>3.8610000000000002</v>
      </c>
      <c r="G21" s="650">
        <v>9.3727613806963337</v>
      </c>
      <c r="H21" s="650">
        <v>-5.511761380696333</v>
      </c>
      <c r="I21" s="651">
        <v>0.41193836513878618</v>
      </c>
      <c r="J21" s="652" t="s">
        <v>1</v>
      </c>
    </row>
    <row r="22" spans="1:10" ht="14.4" customHeight="1" x14ac:dyDescent="0.3">
      <c r="A22" s="648" t="s">
        <v>548</v>
      </c>
      <c r="B22" s="649" t="s">
        <v>328</v>
      </c>
      <c r="C22" s="650">
        <v>31.392580000000002</v>
      </c>
      <c r="D22" s="650">
        <v>58.010999999999996</v>
      </c>
      <c r="E22" s="650"/>
      <c r="F22" s="650">
        <v>44.416449999999998</v>
      </c>
      <c r="G22" s="650">
        <v>47.972529871055663</v>
      </c>
      <c r="H22" s="650">
        <v>-3.5560798710556654</v>
      </c>
      <c r="I22" s="651">
        <v>0.92587257998246131</v>
      </c>
      <c r="J22" s="652" t="s">
        <v>1</v>
      </c>
    </row>
    <row r="23" spans="1:10" ht="14.4" customHeight="1" x14ac:dyDescent="0.3">
      <c r="A23" s="648" t="s">
        <v>548</v>
      </c>
      <c r="B23" s="649" t="s">
        <v>329</v>
      </c>
      <c r="C23" s="650">
        <v>2.29358</v>
      </c>
      <c r="D23" s="650">
        <v>15.374090000000001</v>
      </c>
      <c r="E23" s="650"/>
      <c r="F23" s="650">
        <v>0.80945999999999996</v>
      </c>
      <c r="G23" s="650">
        <v>3.4647701632118331</v>
      </c>
      <c r="H23" s="650">
        <v>-2.655310163211833</v>
      </c>
      <c r="I23" s="651">
        <v>0.23362588624049815</v>
      </c>
      <c r="J23" s="652" t="s">
        <v>1</v>
      </c>
    </row>
    <row r="24" spans="1:10" ht="14.4" customHeight="1" x14ac:dyDescent="0.3">
      <c r="A24" s="648" t="s">
        <v>548</v>
      </c>
      <c r="B24" s="649" t="s">
        <v>330</v>
      </c>
      <c r="C24" s="650">
        <v>12.88409</v>
      </c>
      <c r="D24" s="650">
        <v>18.559370000000001</v>
      </c>
      <c r="E24" s="650"/>
      <c r="F24" s="650">
        <v>20.028750000000002</v>
      </c>
      <c r="G24" s="650">
        <v>15.298715497618666</v>
      </c>
      <c r="H24" s="650">
        <v>4.7300345023813364</v>
      </c>
      <c r="I24" s="651">
        <v>1.3091785387549428</v>
      </c>
      <c r="J24" s="652" t="s">
        <v>1</v>
      </c>
    </row>
    <row r="25" spans="1:10" ht="14.4" customHeight="1" x14ac:dyDescent="0.3">
      <c r="A25" s="648" t="s">
        <v>548</v>
      </c>
      <c r="B25" s="649" t="s">
        <v>550</v>
      </c>
      <c r="C25" s="650">
        <v>191.36596000000003</v>
      </c>
      <c r="D25" s="650">
        <v>253.78358</v>
      </c>
      <c r="E25" s="650"/>
      <c r="F25" s="650">
        <v>219.62565000000001</v>
      </c>
      <c r="G25" s="650">
        <v>251.84394188368401</v>
      </c>
      <c r="H25" s="650">
        <v>-32.218291883684003</v>
      </c>
      <c r="I25" s="651">
        <v>0.87207041137179997</v>
      </c>
      <c r="J25" s="652" t="s">
        <v>551</v>
      </c>
    </row>
    <row r="26" spans="1:10" ht="14.4" customHeight="1" x14ac:dyDescent="0.3">
      <c r="A26" s="648" t="s">
        <v>545</v>
      </c>
      <c r="B26" s="649" t="s">
        <v>545</v>
      </c>
      <c r="C26" s="650" t="s">
        <v>545</v>
      </c>
      <c r="D26" s="650" t="s">
        <v>545</v>
      </c>
      <c r="E26" s="650"/>
      <c r="F26" s="650" t="s">
        <v>545</v>
      </c>
      <c r="G26" s="650" t="s">
        <v>545</v>
      </c>
      <c r="H26" s="650" t="s">
        <v>545</v>
      </c>
      <c r="I26" s="651" t="s">
        <v>545</v>
      </c>
      <c r="J26" s="652" t="s">
        <v>552</v>
      </c>
    </row>
    <row r="27" spans="1:10" ht="14.4" customHeight="1" x14ac:dyDescent="0.3">
      <c r="A27" s="648" t="s">
        <v>553</v>
      </c>
      <c r="B27" s="649" t="s">
        <v>554</v>
      </c>
      <c r="C27" s="650" t="s">
        <v>545</v>
      </c>
      <c r="D27" s="650" t="s">
        <v>545</v>
      </c>
      <c r="E27" s="650"/>
      <c r="F27" s="650" t="s">
        <v>545</v>
      </c>
      <c r="G27" s="650" t="s">
        <v>545</v>
      </c>
      <c r="H27" s="650" t="s">
        <v>545</v>
      </c>
      <c r="I27" s="651" t="s">
        <v>545</v>
      </c>
      <c r="J27" s="652" t="s">
        <v>0</v>
      </c>
    </row>
    <row r="28" spans="1:10" ht="14.4" customHeight="1" x14ac:dyDescent="0.3">
      <c r="A28" s="648" t="s">
        <v>553</v>
      </c>
      <c r="B28" s="649" t="s">
        <v>323</v>
      </c>
      <c r="C28" s="650">
        <v>145.31564</v>
      </c>
      <c r="D28" s="650">
        <v>105.61295999999999</v>
      </c>
      <c r="E28" s="650"/>
      <c r="F28" s="650">
        <v>127.58151000000001</v>
      </c>
      <c r="G28" s="650">
        <v>124.36558228158417</v>
      </c>
      <c r="H28" s="650">
        <v>3.2159277184158412</v>
      </c>
      <c r="I28" s="651">
        <v>1.025858663300707</v>
      </c>
      <c r="J28" s="652" t="s">
        <v>1</v>
      </c>
    </row>
    <row r="29" spans="1:10" ht="14.4" customHeight="1" x14ac:dyDescent="0.3">
      <c r="A29" s="648" t="s">
        <v>553</v>
      </c>
      <c r="B29" s="649" t="s">
        <v>324</v>
      </c>
      <c r="C29" s="650" t="s">
        <v>545</v>
      </c>
      <c r="D29" s="650">
        <v>0</v>
      </c>
      <c r="E29" s="650"/>
      <c r="F29" s="650">
        <v>27.3611</v>
      </c>
      <c r="G29" s="650">
        <v>27.880789484428501</v>
      </c>
      <c r="H29" s="650">
        <v>-0.51968948442850049</v>
      </c>
      <c r="I29" s="651">
        <v>0.98136030241472361</v>
      </c>
      <c r="J29" s="652" t="s">
        <v>1</v>
      </c>
    </row>
    <row r="30" spans="1:10" ht="14.4" customHeight="1" x14ac:dyDescent="0.3">
      <c r="A30" s="648" t="s">
        <v>553</v>
      </c>
      <c r="B30" s="649" t="s">
        <v>325</v>
      </c>
      <c r="C30" s="650">
        <v>26.840960000000003</v>
      </c>
      <c r="D30" s="650">
        <v>23.909280000000003</v>
      </c>
      <c r="E30" s="650"/>
      <c r="F30" s="650">
        <v>1.6526000000000001</v>
      </c>
      <c r="G30" s="650">
        <v>5.6095293504688328</v>
      </c>
      <c r="H30" s="650">
        <v>-3.9569293504688328</v>
      </c>
      <c r="I30" s="651">
        <v>0.29460582105018834</v>
      </c>
      <c r="J30" s="652" t="s">
        <v>1</v>
      </c>
    </row>
    <row r="31" spans="1:10" ht="14.4" customHeight="1" x14ac:dyDescent="0.3">
      <c r="A31" s="648" t="s">
        <v>553</v>
      </c>
      <c r="B31" s="649" t="s">
        <v>326</v>
      </c>
      <c r="C31" s="650">
        <v>8.4452400000000001</v>
      </c>
      <c r="D31" s="650">
        <v>0</v>
      </c>
      <c r="E31" s="650"/>
      <c r="F31" s="650">
        <v>0</v>
      </c>
      <c r="G31" s="650">
        <v>7.6310735679394996</v>
      </c>
      <c r="H31" s="650">
        <v>-7.6310735679394996</v>
      </c>
      <c r="I31" s="651">
        <v>0</v>
      </c>
      <c r="J31" s="652" t="s">
        <v>1</v>
      </c>
    </row>
    <row r="32" spans="1:10" ht="14.4" customHeight="1" x14ac:dyDescent="0.3">
      <c r="A32" s="648" t="s">
        <v>553</v>
      </c>
      <c r="B32" s="649" t="s">
        <v>327</v>
      </c>
      <c r="C32" s="650">
        <v>0</v>
      </c>
      <c r="D32" s="650">
        <v>0</v>
      </c>
      <c r="E32" s="650"/>
      <c r="F32" s="650">
        <v>0</v>
      </c>
      <c r="G32" s="650">
        <v>41.972063330925167</v>
      </c>
      <c r="H32" s="650">
        <v>-41.972063330925167</v>
      </c>
      <c r="I32" s="651">
        <v>0</v>
      </c>
      <c r="J32" s="652" t="s">
        <v>1</v>
      </c>
    </row>
    <row r="33" spans="1:10" ht="14.4" customHeight="1" x14ac:dyDescent="0.3">
      <c r="A33" s="648" t="s">
        <v>553</v>
      </c>
      <c r="B33" s="649" t="s">
        <v>328</v>
      </c>
      <c r="C33" s="650">
        <v>80.623580000000004</v>
      </c>
      <c r="D33" s="650">
        <v>38.946289999999998</v>
      </c>
      <c r="E33" s="650"/>
      <c r="F33" s="650">
        <v>91.437160000000006</v>
      </c>
      <c r="G33" s="650">
        <v>73.759424628828341</v>
      </c>
      <c r="H33" s="650">
        <v>17.677735371171664</v>
      </c>
      <c r="I33" s="651">
        <v>1.2396674792425435</v>
      </c>
      <c r="J33" s="652" t="s">
        <v>1</v>
      </c>
    </row>
    <row r="34" spans="1:10" ht="14.4" customHeight="1" x14ac:dyDescent="0.3">
      <c r="A34" s="648" t="s">
        <v>553</v>
      </c>
      <c r="B34" s="649" t="s">
        <v>329</v>
      </c>
      <c r="C34" s="650">
        <v>0</v>
      </c>
      <c r="D34" s="650">
        <v>0.83272999999999997</v>
      </c>
      <c r="E34" s="650"/>
      <c r="F34" s="650">
        <v>0.76512999999999998</v>
      </c>
      <c r="G34" s="650">
        <v>0.8141230830716667</v>
      </c>
      <c r="H34" s="650">
        <v>-4.8993083071666721E-2</v>
      </c>
      <c r="I34" s="651">
        <v>0.93982103678129725</v>
      </c>
      <c r="J34" s="652" t="s">
        <v>1</v>
      </c>
    </row>
    <row r="35" spans="1:10" ht="14.4" customHeight="1" x14ac:dyDescent="0.3">
      <c r="A35" s="648" t="s">
        <v>553</v>
      </c>
      <c r="B35" s="649" t="s">
        <v>330</v>
      </c>
      <c r="C35" s="650">
        <v>0.37030000000000002</v>
      </c>
      <c r="D35" s="650">
        <v>0</v>
      </c>
      <c r="E35" s="650"/>
      <c r="F35" s="650">
        <v>0</v>
      </c>
      <c r="G35" s="650">
        <v>6.8309121719166671E-2</v>
      </c>
      <c r="H35" s="650">
        <v>-6.8309121719166671E-2</v>
      </c>
      <c r="I35" s="651">
        <v>0</v>
      </c>
      <c r="J35" s="652" t="s">
        <v>1</v>
      </c>
    </row>
    <row r="36" spans="1:10" ht="14.4" customHeight="1" x14ac:dyDescent="0.3">
      <c r="A36" s="648" t="s">
        <v>553</v>
      </c>
      <c r="B36" s="649" t="s">
        <v>555</v>
      </c>
      <c r="C36" s="650">
        <v>261.59571999999997</v>
      </c>
      <c r="D36" s="650">
        <v>169.30125999999998</v>
      </c>
      <c r="E36" s="650"/>
      <c r="F36" s="650">
        <v>248.79750000000001</v>
      </c>
      <c r="G36" s="650">
        <v>282.10089484896531</v>
      </c>
      <c r="H36" s="650">
        <v>-33.303394848965297</v>
      </c>
      <c r="I36" s="651">
        <v>0.8819450932022187</v>
      </c>
      <c r="J36" s="652" t="s">
        <v>551</v>
      </c>
    </row>
    <row r="37" spans="1:10" ht="14.4" customHeight="1" x14ac:dyDescent="0.3">
      <c r="A37" s="648" t="s">
        <v>545</v>
      </c>
      <c r="B37" s="649" t="s">
        <v>545</v>
      </c>
      <c r="C37" s="650" t="s">
        <v>545</v>
      </c>
      <c r="D37" s="650" t="s">
        <v>545</v>
      </c>
      <c r="E37" s="650"/>
      <c r="F37" s="650" t="s">
        <v>545</v>
      </c>
      <c r="G37" s="650" t="s">
        <v>545</v>
      </c>
      <c r="H37" s="650" t="s">
        <v>545</v>
      </c>
      <c r="I37" s="651" t="s">
        <v>545</v>
      </c>
      <c r="J37" s="652" t="s">
        <v>552</v>
      </c>
    </row>
    <row r="38" spans="1:10" ht="14.4" customHeight="1" x14ac:dyDescent="0.3">
      <c r="A38" s="648" t="s">
        <v>556</v>
      </c>
      <c r="B38" s="649" t="s">
        <v>557</v>
      </c>
      <c r="C38" s="650" t="s">
        <v>545</v>
      </c>
      <c r="D38" s="650" t="s">
        <v>545</v>
      </c>
      <c r="E38" s="650"/>
      <c r="F38" s="650" t="s">
        <v>545</v>
      </c>
      <c r="G38" s="650" t="s">
        <v>545</v>
      </c>
      <c r="H38" s="650" t="s">
        <v>545</v>
      </c>
      <c r="I38" s="651" t="s">
        <v>545</v>
      </c>
      <c r="J38" s="652" t="s">
        <v>0</v>
      </c>
    </row>
    <row r="39" spans="1:10" ht="14.4" customHeight="1" x14ac:dyDescent="0.3">
      <c r="A39" s="648" t="s">
        <v>556</v>
      </c>
      <c r="B39" s="649" t="s">
        <v>323</v>
      </c>
      <c r="C39" s="650">
        <v>126.65792999999999</v>
      </c>
      <c r="D39" s="650">
        <v>101.83503999999999</v>
      </c>
      <c r="E39" s="650"/>
      <c r="F39" s="650">
        <v>142.14303999999998</v>
      </c>
      <c r="G39" s="650">
        <v>143.69221028917767</v>
      </c>
      <c r="H39" s="650">
        <v>-1.5491702891776811</v>
      </c>
      <c r="I39" s="651">
        <v>0.98921882900917169</v>
      </c>
      <c r="J39" s="652" t="s">
        <v>1</v>
      </c>
    </row>
    <row r="40" spans="1:10" ht="14.4" customHeight="1" x14ac:dyDescent="0.3">
      <c r="A40" s="648" t="s">
        <v>556</v>
      </c>
      <c r="B40" s="649" t="s">
        <v>324</v>
      </c>
      <c r="C40" s="650" t="s">
        <v>545</v>
      </c>
      <c r="D40" s="650">
        <v>0</v>
      </c>
      <c r="E40" s="650"/>
      <c r="F40" s="650">
        <v>38.249609999999997</v>
      </c>
      <c r="G40" s="650">
        <v>48.969133717553667</v>
      </c>
      <c r="H40" s="650">
        <v>-10.71952371755367</v>
      </c>
      <c r="I40" s="651">
        <v>0.78109631713351901</v>
      </c>
      <c r="J40" s="652" t="s">
        <v>1</v>
      </c>
    </row>
    <row r="41" spans="1:10" ht="14.4" customHeight="1" x14ac:dyDescent="0.3">
      <c r="A41" s="648" t="s">
        <v>556</v>
      </c>
      <c r="B41" s="649" t="s">
        <v>325</v>
      </c>
      <c r="C41" s="650">
        <v>16.117540000000002</v>
      </c>
      <c r="D41" s="650">
        <v>25.847140000000003</v>
      </c>
      <c r="E41" s="650"/>
      <c r="F41" s="650">
        <v>8.7097200000000008</v>
      </c>
      <c r="G41" s="650">
        <v>3.0995416851366664</v>
      </c>
      <c r="H41" s="650">
        <v>5.6101783148633348</v>
      </c>
      <c r="I41" s="651">
        <v>2.8100025373964175</v>
      </c>
      <c r="J41" s="652" t="s">
        <v>1</v>
      </c>
    </row>
    <row r="42" spans="1:10" ht="14.4" customHeight="1" x14ac:dyDescent="0.3">
      <c r="A42" s="648" t="s">
        <v>556</v>
      </c>
      <c r="B42" s="649" t="s">
        <v>326</v>
      </c>
      <c r="C42" s="650">
        <v>0</v>
      </c>
      <c r="D42" s="650">
        <v>3.8610000000000002</v>
      </c>
      <c r="E42" s="650"/>
      <c r="F42" s="650">
        <v>6.4349999999999996</v>
      </c>
      <c r="G42" s="650">
        <v>8.6514749111303342</v>
      </c>
      <c r="H42" s="650">
        <v>-2.2164749111303346</v>
      </c>
      <c r="I42" s="651">
        <v>0.74380380988231432</v>
      </c>
      <c r="J42" s="652" t="s">
        <v>1</v>
      </c>
    </row>
    <row r="43" spans="1:10" ht="14.4" customHeight="1" x14ac:dyDescent="0.3">
      <c r="A43" s="648" t="s">
        <v>556</v>
      </c>
      <c r="B43" s="649" t="s">
        <v>327</v>
      </c>
      <c r="C43" s="650">
        <v>0</v>
      </c>
      <c r="D43" s="650">
        <v>0</v>
      </c>
      <c r="E43" s="650"/>
      <c r="F43" s="650">
        <v>0</v>
      </c>
      <c r="G43" s="650">
        <v>29.527956378455332</v>
      </c>
      <c r="H43" s="650">
        <v>-29.527956378455332</v>
      </c>
      <c r="I43" s="651">
        <v>0</v>
      </c>
      <c r="J43" s="652" t="s">
        <v>1</v>
      </c>
    </row>
    <row r="44" spans="1:10" ht="14.4" customHeight="1" x14ac:dyDescent="0.3">
      <c r="A44" s="648" t="s">
        <v>556</v>
      </c>
      <c r="B44" s="649" t="s">
        <v>328</v>
      </c>
      <c r="C44" s="650">
        <v>57.232430000000001</v>
      </c>
      <c r="D44" s="650">
        <v>49.154350000000001</v>
      </c>
      <c r="E44" s="650"/>
      <c r="F44" s="650">
        <v>61.245919999999998</v>
      </c>
      <c r="G44" s="650">
        <v>51.561825544441668</v>
      </c>
      <c r="H44" s="650">
        <v>9.6840944555583306</v>
      </c>
      <c r="I44" s="651">
        <v>1.187815197644845</v>
      </c>
      <c r="J44" s="652" t="s">
        <v>1</v>
      </c>
    </row>
    <row r="45" spans="1:10" ht="14.4" customHeight="1" x14ac:dyDescent="0.3">
      <c r="A45" s="648" t="s">
        <v>556</v>
      </c>
      <c r="B45" s="649" t="s">
        <v>329</v>
      </c>
      <c r="C45" s="650">
        <v>1.4918399999999998</v>
      </c>
      <c r="D45" s="650">
        <v>13.31676</v>
      </c>
      <c r="E45" s="650"/>
      <c r="F45" s="650">
        <v>0.55825000000000002</v>
      </c>
      <c r="G45" s="650">
        <v>3.351061892378</v>
      </c>
      <c r="H45" s="650">
        <v>-2.7928118923779999</v>
      </c>
      <c r="I45" s="651">
        <v>0.16658898520189713</v>
      </c>
      <c r="J45" s="652" t="s">
        <v>1</v>
      </c>
    </row>
    <row r="46" spans="1:10" ht="14.4" customHeight="1" x14ac:dyDescent="0.3">
      <c r="A46" s="648" t="s">
        <v>556</v>
      </c>
      <c r="B46" s="649" t="s">
        <v>330</v>
      </c>
      <c r="C46" s="650">
        <v>1.1109</v>
      </c>
      <c r="D46" s="650">
        <v>0.41399999999999998</v>
      </c>
      <c r="E46" s="650"/>
      <c r="F46" s="650">
        <v>0.82799999999999996</v>
      </c>
      <c r="G46" s="650">
        <v>0.4781638520348333</v>
      </c>
      <c r="H46" s="650">
        <v>0.34983614796516666</v>
      </c>
      <c r="I46" s="651">
        <v>1.7316239955748094</v>
      </c>
      <c r="J46" s="652" t="s">
        <v>1</v>
      </c>
    </row>
    <row r="47" spans="1:10" ht="14.4" customHeight="1" x14ac:dyDescent="0.3">
      <c r="A47" s="648" t="s">
        <v>556</v>
      </c>
      <c r="B47" s="649" t="s">
        <v>558</v>
      </c>
      <c r="C47" s="650">
        <v>202.61063999999996</v>
      </c>
      <c r="D47" s="650">
        <v>194.42828999999995</v>
      </c>
      <c r="E47" s="650"/>
      <c r="F47" s="650">
        <v>258.16953999999993</v>
      </c>
      <c r="G47" s="650">
        <v>289.33136827030819</v>
      </c>
      <c r="H47" s="650">
        <v>-31.161828270308263</v>
      </c>
      <c r="I47" s="651">
        <v>0.89229709707384619</v>
      </c>
      <c r="J47" s="652" t="s">
        <v>551</v>
      </c>
    </row>
    <row r="48" spans="1:10" ht="14.4" customHeight="1" x14ac:dyDescent="0.3">
      <c r="A48" s="648" t="s">
        <v>545</v>
      </c>
      <c r="B48" s="649" t="s">
        <v>545</v>
      </c>
      <c r="C48" s="650" t="s">
        <v>545</v>
      </c>
      <c r="D48" s="650" t="s">
        <v>545</v>
      </c>
      <c r="E48" s="650"/>
      <c r="F48" s="650" t="s">
        <v>545</v>
      </c>
      <c r="G48" s="650" t="s">
        <v>545</v>
      </c>
      <c r="H48" s="650" t="s">
        <v>545</v>
      </c>
      <c r="I48" s="651" t="s">
        <v>545</v>
      </c>
      <c r="J48" s="652" t="s">
        <v>552</v>
      </c>
    </row>
    <row r="49" spans="1:10" ht="14.4" customHeight="1" x14ac:dyDescent="0.3">
      <c r="A49" s="648" t="s">
        <v>559</v>
      </c>
      <c r="B49" s="649" t="s">
        <v>560</v>
      </c>
      <c r="C49" s="650" t="s">
        <v>545</v>
      </c>
      <c r="D49" s="650" t="s">
        <v>545</v>
      </c>
      <c r="E49" s="650"/>
      <c r="F49" s="650" t="s">
        <v>545</v>
      </c>
      <c r="G49" s="650" t="s">
        <v>545</v>
      </c>
      <c r="H49" s="650" t="s">
        <v>545</v>
      </c>
      <c r="I49" s="651" t="s">
        <v>545</v>
      </c>
      <c r="J49" s="652" t="s">
        <v>0</v>
      </c>
    </row>
    <row r="50" spans="1:10" ht="14.4" customHeight="1" x14ac:dyDescent="0.3">
      <c r="A50" s="648" t="s">
        <v>559</v>
      </c>
      <c r="B50" s="649" t="s">
        <v>323</v>
      </c>
      <c r="C50" s="650">
        <v>8.14269</v>
      </c>
      <c r="D50" s="650">
        <v>3.8319799999999997</v>
      </c>
      <c r="E50" s="650"/>
      <c r="F50" s="650">
        <v>3.0335199999999998</v>
      </c>
      <c r="G50" s="650">
        <v>6.0252574641383339</v>
      </c>
      <c r="H50" s="650">
        <v>-2.9917374641383341</v>
      </c>
      <c r="I50" s="651">
        <v>0.50346728219585224</v>
      </c>
      <c r="J50" s="652" t="s">
        <v>1</v>
      </c>
    </row>
    <row r="51" spans="1:10" ht="14.4" customHeight="1" x14ac:dyDescent="0.3">
      <c r="A51" s="648" t="s">
        <v>559</v>
      </c>
      <c r="B51" s="649" t="s">
        <v>328</v>
      </c>
      <c r="C51" s="650">
        <v>0</v>
      </c>
      <c r="D51" s="650" t="s">
        <v>545</v>
      </c>
      <c r="E51" s="650"/>
      <c r="F51" s="650" t="s">
        <v>545</v>
      </c>
      <c r="G51" s="650" t="s">
        <v>545</v>
      </c>
      <c r="H51" s="650" t="s">
        <v>545</v>
      </c>
      <c r="I51" s="651" t="s">
        <v>545</v>
      </c>
      <c r="J51" s="652" t="s">
        <v>1</v>
      </c>
    </row>
    <row r="52" spans="1:10" ht="14.4" customHeight="1" x14ac:dyDescent="0.3">
      <c r="A52" s="648" t="s">
        <v>559</v>
      </c>
      <c r="B52" s="649" t="s">
        <v>330</v>
      </c>
      <c r="C52" s="650">
        <v>4.1712600000000002</v>
      </c>
      <c r="D52" s="650">
        <v>6.0484500000000008</v>
      </c>
      <c r="E52" s="650"/>
      <c r="F52" s="650">
        <v>6.6762500000000005</v>
      </c>
      <c r="G52" s="650">
        <v>4.9401833318681669</v>
      </c>
      <c r="H52" s="650">
        <v>1.7360666681318335</v>
      </c>
      <c r="I52" s="651">
        <v>1.3514174579175642</v>
      </c>
      <c r="J52" s="652" t="s">
        <v>1</v>
      </c>
    </row>
    <row r="53" spans="1:10" ht="14.4" customHeight="1" x14ac:dyDescent="0.3">
      <c r="A53" s="648" t="s">
        <v>559</v>
      </c>
      <c r="B53" s="649" t="s">
        <v>561</v>
      </c>
      <c r="C53" s="650">
        <v>12.31395</v>
      </c>
      <c r="D53" s="650">
        <v>9.8804300000000005</v>
      </c>
      <c r="E53" s="650"/>
      <c r="F53" s="650">
        <v>9.7097700000000007</v>
      </c>
      <c r="G53" s="650">
        <v>10.965440796006501</v>
      </c>
      <c r="H53" s="650">
        <v>-1.2556707960065001</v>
      </c>
      <c r="I53" s="651">
        <v>0.88548834293430301</v>
      </c>
      <c r="J53" s="652" t="s">
        <v>551</v>
      </c>
    </row>
    <row r="54" spans="1:10" ht="14.4" customHeight="1" x14ac:dyDescent="0.3">
      <c r="A54" s="648" t="s">
        <v>545</v>
      </c>
      <c r="B54" s="649" t="s">
        <v>545</v>
      </c>
      <c r="C54" s="650" t="s">
        <v>545</v>
      </c>
      <c r="D54" s="650" t="s">
        <v>545</v>
      </c>
      <c r="E54" s="650"/>
      <c r="F54" s="650" t="s">
        <v>545</v>
      </c>
      <c r="G54" s="650" t="s">
        <v>545</v>
      </c>
      <c r="H54" s="650" t="s">
        <v>545</v>
      </c>
      <c r="I54" s="651" t="s">
        <v>545</v>
      </c>
      <c r="J54" s="652" t="s">
        <v>552</v>
      </c>
    </row>
    <row r="55" spans="1:10" ht="14.4" customHeight="1" x14ac:dyDescent="0.3">
      <c r="A55" s="648" t="s">
        <v>562</v>
      </c>
      <c r="B55" s="649" t="s">
        <v>563</v>
      </c>
      <c r="C55" s="650" t="s">
        <v>545</v>
      </c>
      <c r="D55" s="650" t="s">
        <v>545</v>
      </c>
      <c r="E55" s="650"/>
      <c r="F55" s="650" t="s">
        <v>545</v>
      </c>
      <c r="G55" s="650" t="s">
        <v>545</v>
      </c>
      <c r="H55" s="650" t="s">
        <v>545</v>
      </c>
      <c r="I55" s="651" t="s">
        <v>545</v>
      </c>
      <c r="J55" s="652" t="s">
        <v>0</v>
      </c>
    </row>
    <row r="56" spans="1:10" ht="14.4" customHeight="1" x14ac:dyDescent="0.3">
      <c r="A56" s="648" t="s">
        <v>562</v>
      </c>
      <c r="B56" s="649" t="s">
        <v>323</v>
      </c>
      <c r="C56" s="650">
        <v>218.12950000000001</v>
      </c>
      <c r="D56" s="650">
        <v>173.62538000000001</v>
      </c>
      <c r="E56" s="650"/>
      <c r="F56" s="650">
        <v>193.5385</v>
      </c>
      <c r="G56" s="650">
        <v>188.35689285885667</v>
      </c>
      <c r="H56" s="650">
        <v>5.1816071411433313</v>
      </c>
      <c r="I56" s="651">
        <v>1.0275095169733242</v>
      </c>
      <c r="J56" s="652" t="s">
        <v>1</v>
      </c>
    </row>
    <row r="57" spans="1:10" ht="14.4" customHeight="1" x14ac:dyDescent="0.3">
      <c r="A57" s="648" t="s">
        <v>562</v>
      </c>
      <c r="B57" s="649" t="s">
        <v>324</v>
      </c>
      <c r="C57" s="650" t="s">
        <v>545</v>
      </c>
      <c r="D57" s="650">
        <v>0</v>
      </c>
      <c r="E57" s="650"/>
      <c r="F57" s="650">
        <v>127.18446</v>
      </c>
      <c r="G57" s="650">
        <v>134.2266567742025</v>
      </c>
      <c r="H57" s="650">
        <v>-7.0421967742024947</v>
      </c>
      <c r="I57" s="651">
        <v>0.94753503556265317</v>
      </c>
      <c r="J57" s="652" t="s">
        <v>1</v>
      </c>
    </row>
    <row r="58" spans="1:10" ht="14.4" customHeight="1" x14ac:dyDescent="0.3">
      <c r="A58" s="648" t="s">
        <v>562</v>
      </c>
      <c r="B58" s="649" t="s">
        <v>325</v>
      </c>
      <c r="C58" s="650">
        <v>112.81492</v>
      </c>
      <c r="D58" s="650">
        <v>127.31202</v>
      </c>
      <c r="E58" s="650"/>
      <c r="F58" s="650">
        <v>4.9846300000000001</v>
      </c>
      <c r="G58" s="650">
        <v>7.4895894898871669</v>
      </c>
      <c r="H58" s="650">
        <v>-2.5049594898871668</v>
      </c>
      <c r="I58" s="651">
        <v>0.66554114971594991</v>
      </c>
      <c r="J58" s="652" t="s">
        <v>1</v>
      </c>
    </row>
    <row r="59" spans="1:10" ht="14.4" customHeight="1" x14ac:dyDescent="0.3">
      <c r="A59" s="648" t="s">
        <v>562</v>
      </c>
      <c r="B59" s="649" t="s">
        <v>326</v>
      </c>
      <c r="C59" s="650">
        <v>30.965879999999999</v>
      </c>
      <c r="D59" s="650">
        <v>43.849040000000002</v>
      </c>
      <c r="E59" s="650"/>
      <c r="F59" s="650">
        <v>29.8384</v>
      </c>
      <c r="G59" s="650">
        <v>25.678037623891331</v>
      </c>
      <c r="H59" s="650">
        <v>4.1603623761086688</v>
      </c>
      <c r="I59" s="651">
        <v>1.1620202617133712</v>
      </c>
      <c r="J59" s="652" t="s">
        <v>1</v>
      </c>
    </row>
    <row r="60" spans="1:10" ht="14.4" customHeight="1" x14ac:dyDescent="0.3">
      <c r="A60" s="648" t="s">
        <v>562</v>
      </c>
      <c r="B60" s="649" t="s">
        <v>328</v>
      </c>
      <c r="C60" s="650">
        <v>67.392130000000009</v>
      </c>
      <c r="D60" s="650">
        <v>24.294789999999999</v>
      </c>
      <c r="E60" s="650"/>
      <c r="F60" s="650">
        <v>57.172699999999992</v>
      </c>
      <c r="G60" s="650">
        <v>45.872947036875502</v>
      </c>
      <c r="H60" s="650">
        <v>11.29975296312449</v>
      </c>
      <c r="I60" s="651">
        <v>1.2463271643315406</v>
      </c>
      <c r="J60" s="652" t="s">
        <v>1</v>
      </c>
    </row>
    <row r="61" spans="1:10" ht="14.4" customHeight="1" x14ac:dyDescent="0.3">
      <c r="A61" s="648" t="s">
        <v>562</v>
      </c>
      <c r="B61" s="649" t="s">
        <v>329</v>
      </c>
      <c r="C61" s="650">
        <v>130.47013999999999</v>
      </c>
      <c r="D61" s="650">
        <v>60.829470000000001</v>
      </c>
      <c r="E61" s="650"/>
      <c r="F61" s="650">
        <v>25.847730000000002</v>
      </c>
      <c r="G61" s="650">
        <v>23.5367201192735</v>
      </c>
      <c r="H61" s="650">
        <v>2.3110098807265018</v>
      </c>
      <c r="I61" s="651">
        <v>1.0981874224197485</v>
      </c>
      <c r="J61" s="652" t="s">
        <v>1</v>
      </c>
    </row>
    <row r="62" spans="1:10" ht="14.4" customHeight="1" x14ac:dyDescent="0.3">
      <c r="A62" s="648" t="s">
        <v>562</v>
      </c>
      <c r="B62" s="649" t="s">
        <v>330</v>
      </c>
      <c r="C62" s="650">
        <v>27.794070000000001</v>
      </c>
      <c r="D62" s="650">
        <v>33.301829999999995</v>
      </c>
      <c r="E62" s="650"/>
      <c r="F62" s="650">
        <v>34.15701</v>
      </c>
      <c r="G62" s="650">
        <v>27.54797485344967</v>
      </c>
      <c r="H62" s="650">
        <v>6.6090351465503296</v>
      </c>
      <c r="I62" s="651">
        <v>1.239910018130524</v>
      </c>
      <c r="J62" s="652" t="s">
        <v>1</v>
      </c>
    </row>
    <row r="63" spans="1:10" ht="14.4" customHeight="1" x14ac:dyDescent="0.3">
      <c r="A63" s="648" t="s">
        <v>562</v>
      </c>
      <c r="B63" s="649" t="s">
        <v>564</v>
      </c>
      <c r="C63" s="650">
        <v>587.56664000000001</v>
      </c>
      <c r="D63" s="650">
        <v>463.21253000000002</v>
      </c>
      <c r="E63" s="650"/>
      <c r="F63" s="650">
        <v>472.72342999999995</v>
      </c>
      <c r="G63" s="650">
        <v>452.70881875643641</v>
      </c>
      <c r="H63" s="650">
        <v>20.014611243563536</v>
      </c>
      <c r="I63" s="651">
        <v>1.0442107827688059</v>
      </c>
      <c r="J63" s="652" t="s">
        <v>551</v>
      </c>
    </row>
    <row r="64" spans="1:10" ht="14.4" customHeight="1" x14ac:dyDescent="0.3">
      <c r="A64" s="648" t="s">
        <v>545</v>
      </c>
      <c r="B64" s="649" t="s">
        <v>545</v>
      </c>
      <c r="C64" s="650" t="s">
        <v>545</v>
      </c>
      <c r="D64" s="650" t="s">
        <v>545</v>
      </c>
      <c r="E64" s="650"/>
      <c r="F64" s="650" t="s">
        <v>545</v>
      </c>
      <c r="G64" s="650" t="s">
        <v>545</v>
      </c>
      <c r="H64" s="650" t="s">
        <v>545</v>
      </c>
      <c r="I64" s="651" t="s">
        <v>545</v>
      </c>
      <c r="J64" s="652" t="s">
        <v>552</v>
      </c>
    </row>
    <row r="65" spans="1:10" ht="14.4" customHeight="1" x14ac:dyDescent="0.3">
      <c r="A65" s="648" t="s">
        <v>565</v>
      </c>
      <c r="B65" s="649" t="s">
        <v>566</v>
      </c>
      <c r="C65" s="650" t="s">
        <v>545</v>
      </c>
      <c r="D65" s="650" t="s">
        <v>545</v>
      </c>
      <c r="E65" s="650"/>
      <c r="F65" s="650" t="s">
        <v>545</v>
      </c>
      <c r="G65" s="650" t="s">
        <v>545</v>
      </c>
      <c r="H65" s="650" t="s">
        <v>545</v>
      </c>
      <c r="I65" s="651" t="s">
        <v>545</v>
      </c>
      <c r="J65" s="652" t="s">
        <v>0</v>
      </c>
    </row>
    <row r="66" spans="1:10" ht="14.4" customHeight="1" x14ac:dyDescent="0.3">
      <c r="A66" s="648" t="s">
        <v>565</v>
      </c>
      <c r="B66" s="649" t="s">
        <v>323</v>
      </c>
      <c r="C66" s="650">
        <v>5.3302500000000004</v>
      </c>
      <c r="D66" s="650">
        <v>25.640429999999999</v>
      </c>
      <c r="E66" s="650"/>
      <c r="F66" s="650">
        <v>1.9999800000000001</v>
      </c>
      <c r="G66" s="650">
        <v>26.367956019420333</v>
      </c>
      <c r="H66" s="650">
        <v>-24.367976019420333</v>
      </c>
      <c r="I66" s="651">
        <v>7.5848882580317925E-2</v>
      </c>
      <c r="J66" s="652" t="s">
        <v>1</v>
      </c>
    </row>
    <row r="67" spans="1:10" ht="14.4" customHeight="1" x14ac:dyDescent="0.3">
      <c r="A67" s="648" t="s">
        <v>565</v>
      </c>
      <c r="B67" s="649" t="s">
        <v>567</v>
      </c>
      <c r="C67" s="650">
        <v>5.3302500000000004</v>
      </c>
      <c r="D67" s="650">
        <v>25.640429999999999</v>
      </c>
      <c r="E67" s="650"/>
      <c r="F67" s="650">
        <v>1.9999800000000001</v>
      </c>
      <c r="G67" s="650">
        <v>26.367956019420333</v>
      </c>
      <c r="H67" s="650">
        <v>-24.367976019420333</v>
      </c>
      <c r="I67" s="651">
        <v>7.5848882580317925E-2</v>
      </c>
      <c r="J67" s="652" t="s">
        <v>551</v>
      </c>
    </row>
    <row r="68" spans="1:10" ht="14.4" customHeight="1" x14ac:dyDescent="0.3">
      <c r="A68" s="648" t="s">
        <v>545</v>
      </c>
      <c r="B68" s="649" t="s">
        <v>545</v>
      </c>
      <c r="C68" s="650" t="s">
        <v>545</v>
      </c>
      <c r="D68" s="650" t="s">
        <v>545</v>
      </c>
      <c r="E68" s="650"/>
      <c r="F68" s="650" t="s">
        <v>545</v>
      </c>
      <c r="G68" s="650" t="s">
        <v>545</v>
      </c>
      <c r="H68" s="650" t="s">
        <v>545</v>
      </c>
      <c r="I68" s="651" t="s">
        <v>545</v>
      </c>
      <c r="J68" s="652" t="s">
        <v>552</v>
      </c>
    </row>
    <row r="69" spans="1:10" ht="14.4" customHeight="1" x14ac:dyDescent="0.3">
      <c r="A69" s="648" t="s">
        <v>568</v>
      </c>
      <c r="B69" s="649" t="s">
        <v>569</v>
      </c>
      <c r="C69" s="650" t="s">
        <v>545</v>
      </c>
      <c r="D69" s="650" t="s">
        <v>545</v>
      </c>
      <c r="E69" s="650"/>
      <c r="F69" s="650" t="s">
        <v>545</v>
      </c>
      <c r="G69" s="650" t="s">
        <v>545</v>
      </c>
      <c r="H69" s="650" t="s">
        <v>545</v>
      </c>
      <c r="I69" s="651" t="s">
        <v>545</v>
      </c>
      <c r="J69" s="652" t="s">
        <v>0</v>
      </c>
    </row>
    <row r="70" spans="1:10" ht="14.4" customHeight="1" x14ac:dyDescent="0.3">
      <c r="A70" s="648" t="s">
        <v>568</v>
      </c>
      <c r="B70" s="649" t="s">
        <v>323</v>
      </c>
      <c r="C70" s="650">
        <v>4.4286999999999992</v>
      </c>
      <c r="D70" s="650">
        <v>3.8483200000000002</v>
      </c>
      <c r="E70" s="650"/>
      <c r="F70" s="650">
        <v>4.9573099999999997</v>
      </c>
      <c r="G70" s="650">
        <v>4.3680997951374998</v>
      </c>
      <c r="H70" s="650">
        <v>0.58921020486249986</v>
      </c>
      <c r="I70" s="651">
        <v>1.1348893643680942</v>
      </c>
      <c r="J70" s="652" t="s">
        <v>1</v>
      </c>
    </row>
    <row r="71" spans="1:10" ht="14.4" customHeight="1" x14ac:dyDescent="0.3">
      <c r="A71" s="648" t="s">
        <v>568</v>
      </c>
      <c r="B71" s="649" t="s">
        <v>328</v>
      </c>
      <c r="C71" s="650">
        <v>0</v>
      </c>
      <c r="D71" s="650" t="s">
        <v>545</v>
      </c>
      <c r="E71" s="650"/>
      <c r="F71" s="650" t="s">
        <v>545</v>
      </c>
      <c r="G71" s="650" t="s">
        <v>545</v>
      </c>
      <c r="H71" s="650" t="s">
        <v>545</v>
      </c>
      <c r="I71" s="651" t="s">
        <v>545</v>
      </c>
      <c r="J71" s="652" t="s">
        <v>1</v>
      </c>
    </row>
    <row r="72" spans="1:10" ht="14.4" customHeight="1" x14ac:dyDescent="0.3">
      <c r="A72" s="648" t="s">
        <v>568</v>
      </c>
      <c r="B72" s="649" t="s">
        <v>570</v>
      </c>
      <c r="C72" s="650">
        <v>4.4286999999999992</v>
      </c>
      <c r="D72" s="650">
        <v>3.8483200000000002</v>
      </c>
      <c r="E72" s="650"/>
      <c r="F72" s="650">
        <v>4.9573099999999997</v>
      </c>
      <c r="G72" s="650">
        <v>4.3680997951374998</v>
      </c>
      <c r="H72" s="650">
        <v>0.58921020486249986</v>
      </c>
      <c r="I72" s="651">
        <v>1.1348893643680942</v>
      </c>
      <c r="J72" s="652" t="s">
        <v>551</v>
      </c>
    </row>
    <row r="73" spans="1:10" ht="14.4" customHeight="1" x14ac:dyDescent="0.3">
      <c r="A73" s="648" t="s">
        <v>545</v>
      </c>
      <c r="B73" s="649" t="s">
        <v>545</v>
      </c>
      <c r="C73" s="650" t="s">
        <v>545</v>
      </c>
      <c r="D73" s="650" t="s">
        <v>545</v>
      </c>
      <c r="E73" s="650"/>
      <c r="F73" s="650" t="s">
        <v>545</v>
      </c>
      <c r="G73" s="650" t="s">
        <v>545</v>
      </c>
      <c r="H73" s="650" t="s">
        <v>545</v>
      </c>
      <c r="I73" s="651" t="s">
        <v>545</v>
      </c>
      <c r="J73" s="652" t="s">
        <v>552</v>
      </c>
    </row>
    <row r="74" spans="1:10" ht="14.4" customHeight="1" x14ac:dyDescent="0.3">
      <c r="A74" s="648" t="s">
        <v>543</v>
      </c>
      <c r="B74" s="649" t="s">
        <v>546</v>
      </c>
      <c r="C74" s="650">
        <v>1265.2118599999997</v>
      </c>
      <c r="D74" s="650">
        <v>1120.0948399999997</v>
      </c>
      <c r="E74" s="650"/>
      <c r="F74" s="650">
        <v>1215.9831799999997</v>
      </c>
      <c r="G74" s="650">
        <v>1317.6865203699581</v>
      </c>
      <c r="H74" s="650">
        <v>-101.70334036995837</v>
      </c>
      <c r="I74" s="651">
        <v>0.92281674070597319</v>
      </c>
      <c r="J74" s="652" t="s">
        <v>547</v>
      </c>
    </row>
  </sheetData>
  <mergeCells count="3">
    <mergeCell ref="F3:I3"/>
    <mergeCell ref="C4:D4"/>
    <mergeCell ref="A1:I1"/>
  </mergeCells>
  <conditionalFormatting sqref="F15 F75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74">
    <cfRule type="expression" dxfId="67" priority="5">
      <formula>$H16&gt;0</formula>
    </cfRule>
  </conditionalFormatting>
  <conditionalFormatting sqref="A16:A74">
    <cfRule type="expression" dxfId="66" priority="2">
      <formula>AND($J16&lt;&gt;"mezeraKL",$J16&lt;&gt;"")</formula>
    </cfRule>
  </conditionalFormatting>
  <conditionalFormatting sqref="I16:I74">
    <cfRule type="expression" dxfId="65" priority="6">
      <formula>$I16&gt;1</formula>
    </cfRule>
  </conditionalFormatting>
  <conditionalFormatting sqref="B16:B74">
    <cfRule type="expression" dxfId="64" priority="1">
      <formula>OR($J16="NS",$J16="SumaNS",$J16="Účet")</formula>
    </cfRule>
  </conditionalFormatting>
  <conditionalFormatting sqref="A16:D74 F16:I74">
    <cfRule type="expression" dxfId="63" priority="8">
      <formula>AND($J16&lt;&gt;"",$J16&lt;&gt;"mezeraKL")</formula>
    </cfRule>
  </conditionalFormatting>
  <conditionalFormatting sqref="B16:D74 F16:I74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4 F16:I74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136.35674118376201</v>
      </c>
      <c r="M3" s="207">
        <f>SUBTOTAL(9,M5:M1048576)</f>
        <v>12696.45</v>
      </c>
      <c r="N3" s="208">
        <f>SUBTOTAL(9,N5:N1048576)</f>
        <v>1731246.5466025751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543</v>
      </c>
      <c r="B5" s="659" t="s">
        <v>2184</v>
      </c>
      <c r="C5" s="660" t="s">
        <v>548</v>
      </c>
      <c r="D5" s="661" t="s">
        <v>2185</v>
      </c>
      <c r="E5" s="660" t="s">
        <v>571</v>
      </c>
      <c r="F5" s="661" t="s">
        <v>2192</v>
      </c>
      <c r="G5" s="660"/>
      <c r="H5" s="660" t="s">
        <v>572</v>
      </c>
      <c r="I5" s="660" t="s">
        <v>573</v>
      </c>
      <c r="J5" s="660" t="s">
        <v>574</v>
      </c>
      <c r="K5" s="660" t="s">
        <v>575</v>
      </c>
      <c r="L5" s="662">
        <v>214.64</v>
      </c>
      <c r="M5" s="662">
        <v>1</v>
      </c>
      <c r="N5" s="663">
        <v>214.64</v>
      </c>
    </row>
    <row r="6" spans="1:14" ht="14.4" customHeight="1" x14ac:dyDescent="0.3">
      <c r="A6" s="664" t="s">
        <v>543</v>
      </c>
      <c r="B6" s="665" t="s">
        <v>2184</v>
      </c>
      <c r="C6" s="666" t="s">
        <v>548</v>
      </c>
      <c r="D6" s="667" t="s">
        <v>2185</v>
      </c>
      <c r="E6" s="666" t="s">
        <v>571</v>
      </c>
      <c r="F6" s="667" t="s">
        <v>2192</v>
      </c>
      <c r="G6" s="666"/>
      <c r="H6" s="666" t="s">
        <v>576</v>
      </c>
      <c r="I6" s="666" t="s">
        <v>577</v>
      </c>
      <c r="J6" s="666" t="s">
        <v>578</v>
      </c>
      <c r="K6" s="666" t="s">
        <v>579</v>
      </c>
      <c r="L6" s="668">
        <v>46.1</v>
      </c>
      <c r="M6" s="668">
        <v>2</v>
      </c>
      <c r="N6" s="669">
        <v>92.2</v>
      </c>
    </row>
    <row r="7" spans="1:14" ht="14.4" customHeight="1" x14ac:dyDescent="0.3">
      <c r="A7" s="664" t="s">
        <v>543</v>
      </c>
      <c r="B7" s="665" t="s">
        <v>2184</v>
      </c>
      <c r="C7" s="666" t="s">
        <v>548</v>
      </c>
      <c r="D7" s="667" t="s">
        <v>2185</v>
      </c>
      <c r="E7" s="666" t="s">
        <v>571</v>
      </c>
      <c r="F7" s="667" t="s">
        <v>2192</v>
      </c>
      <c r="G7" s="666" t="s">
        <v>580</v>
      </c>
      <c r="H7" s="666" t="s">
        <v>581</v>
      </c>
      <c r="I7" s="666" t="s">
        <v>581</v>
      </c>
      <c r="J7" s="666" t="s">
        <v>582</v>
      </c>
      <c r="K7" s="666" t="s">
        <v>583</v>
      </c>
      <c r="L7" s="668">
        <v>171.60007908863162</v>
      </c>
      <c r="M7" s="668">
        <v>76</v>
      </c>
      <c r="N7" s="669">
        <v>13041.606010736003</v>
      </c>
    </row>
    <row r="8" spans="1:14" ht="14.4" customHeight="1" x14ac:dyDescent="0.3">
      <c r="A8" s="664" t="s">
        <v>543</v>
      </c>
      <c r="B8" s="665" t="s">
        <v>2184</v>
      </c>
      <c r="C8" s="666" t="s">
        <v>548</v>
      </c>
      <c r="D8" s="667" t="s">
        <v>2185</v>
      </c>
      <c r="E8" s="666" t="s">
        <v>571</v>
      </c>
      <c r="F8" s="667" t="s">
        <v>2192</v>
      </c>
      <c r="G8" s="666" t="s">
        <v>580</v>
      </c>
      <c r="H8" s="666" t="s">
        <v>584</v>
      </c>
      <c r="I8" s="666" t="s">
        <v>584</v>
      </c>
      <c r="J8" s="666" t="s">
        <v>585</v>
      </c>
      <c r="K8" s="666" t="s">
        <v>586</v>
      </c>
      <c r="L8" s="668">
        <v>173.68999999999997</v>
      </c>
      <c r="M8" s="668">
        <v>11</v>
      </c>
      <c r="N8" s="669">
        <v>1910.5899999999997</v>
      </c>
    </row>
    <row r="9" spans="1:14" ht="14.4" customHeight="1" x14ac:dyDescent="0.3">
      <c r="A9" s="664" t="s">
        <v>543</v>
      </c>
      <c r="B9" s="665" t="s">
        <v>2184</v>
      </c>
      <c r="C9" s="666" t="s">
        <v>548</v>
      </c>
      <c r="D9" s="667" t="s">
        <v>2185</v>
      </c>
      <c r="E9" s="666" t="s">
        <v>571</v>
      </c>
      <c r="F9" s="667" t="s">
        <v>2192</v>
      </c>
      <c r="G9" s="666" t="s">
        <v>580</v>
      </c>
      <c r="H9" s="666" t="s">
        <v>587</v>
      </c>
      <c r="I9" s="666" t="s">
        <v>587</v>
      </c>
      <c r="J9" s="666" t="s">
        <v>588</v>
      </c>
      <c r="K9" s="666" t="s">
        <v>589</v>
      </c>
      <c r="L9" s="668">
        <v>126.5</v>
      </c>
      <c r="M9" s="668">
        <v>1</v>
      </c>
      <c r="N9" s="669">
        <v>126.5</v>
      </c>
    </row>
    <row r="10" spans="1:14" ht="14.4" customHeight="1" x14ac:dyDescent="0.3">
      <c r="A10" s="664" t="s">
        <v>543</v>
      </c>
      <c r="B10" s="665" t="s">
        <v>2184</v>
      </c>
      <c r="C10" s="666" t="s">
        <v>548</v>
      </c>
      <c r="D10" s="667" t="s">
        <v>2185</v>
      </c>
      <c r="E10" s="666" t="s">
        <v>571</v>
      </c>
      <c r="F10" s="667" t="s">
        <v>2192</v>
      </c>
      <c r="G10" s="666" t="s">
        <v>580</v>
      </c>
      <c r="H10" s="666" t="s">
        <v>590</v>
      </c>
      <c r="I10" s="666" t="s">
        <v>590</v>
      </c>
      <c r="J10" s="666" t="s">
        <v>582</v>
      </c>
      <c r="K10" s="666" t="s">
        <v>591</v>
      </c>
      <c r="L10" s="668">
        <v>92.949999999999989</v>
      </c>
      <c r="M10" s="668">
        <v>9</v>
      </c>
      <c r="N10" s="669">
        <v>836.55</v>
      </c>
    </row>
    <row r="11" spans="1:14" ht="14.4" customHeight="1" x14ac:dyDescent="0.3">
      <c r="A11" s="664" t="s">
        <v>543</v>
      </c>
      <c r="B11" s="665" t="s">
        <v>2184</v>
      </c>
      <c r="C11" s="666" t="s">
        <v>548</v>
      </c>
      <c r="D11" s="667" t="s">
        <v>2185</v>
      </c>
      <c r="E11" s="666" t="s">
        <v>571</v>
      </c>
      <c r="F11" s="667" t="s">
        <v>2192</v>
      </c>
      <c r="G11" s="666" t="s">
        <v>580</v>
      </c>
      <c r="H11" s="666" t="s">
        <v>592</v>
      </c>
      <c r="I11" s="666" t="s">
        <v>592</v>
      </c>
      <c r="J11" s="666" t="s">
        <v>582</v>
      </c>
      <c r="K11" s="666" t="s">
        <v>593</v>
      </c>
      <c r="L11" s="668">
        <v>93.5</v>
      </c>
      <c r="M11" s="668">
        <v>10</v>
      </c>
      <c r="N11" s="669">
        <v>935</v>
      </c>
    </row>
    <row r="12" spans="1:14" ht="14.4" customHeight="1" x14ac:dyDescent="0.3">
      <c r="A12" s="664" t="s">
        <v>543</v>
      </c>
      <c r="B12" s="665" t="s">
        <v>2184</v>
      </c>
      <c r="C12" s="666" t="s">
        <v>548</v>
      </c>
      <c r="D12" s="667" t="s">
        <v>2185</v>
      </c>
      <c r="E12" s="666" t="s">
        <v>571</v>
      </c>
      <c r="F12" s="667" t="s">
        <v>2192</v>
      </c>
      <c r="G12" s="666" t="s">
        <v>580</v>
      </c>
      <c r="H12" s="666" t="s">
        <v>594</v>
      </c>
      <c r="I12" s="666" t="s">
        <v>595</v>
      </c>
      <c r="J12" s="666" t="s">
        <v>596</v>
      </c>
      <c r="K12" s="666" t="s">
        <v>597</v>
      </c>
      <c r="L12" s="668">
        <v>38.320000000000014</v>
      </c>
      <c r="M12" s="668">
        <v>1</v>
      </c>
      <c r="N12" s="669">
        <v>38.320000000000014</v>
      </c>
    </row>
    <row r="13" spans="1:14" ht="14.4" customHeight="1" x14ac:dyDescent="0.3">
      <c r="A13" s="664" t="s">
        <v>543</v>
      </c>
      <c r="B13" s="665" t="s">
        <v>2184</v>
      </c>
      <c r="C13" s="666" t="s">
        <v>548</v>
      </c>
      <c r="D13" s="667" t="s">
        <v>2185</v>
      </c>
      <c r="E13" s="666" t="s">
        <v>571</v>
      </c>
      <c r="F13" s="667" t="s">
        <v>2192</v>
      </c>
      <c r="G13" s="666" t="s">
        <v>580</v>
      </c>
      <c r="H13" s="666" t="s">
        <v>598</v>
      </c>
      <c r="I13" s="666" t="s">
        <v>599</v>
      </c>
      <c r="J13" s="666" t="s">
        <v>600</v>
      </c>
      <c r="K13" s="666" t="s">
        <v>601</v>
      </c>
      <c r="L13" s="668">
        <v>41.13</v>
      </c>
      <c r="M13" s="668">
        <v>4</v>
      </c>
      <c r="N13" s="669">
        <v>164.52</v>
      </c>
    </row>
    <row r="14" spans="1:14" ht="14.4" customHeight="1" x14ac:dyDescent="0.3">
      <c r="A14" s="664" t="s">
        <v>543</v>
      </c>
      <c r="B14" s="665" t="s">
        <v>2184</v>
      </c>
      <c r="C14" s="666" t="s">
        <v>548</v>
      </c>
      <c r="D14" s="667" t="s">
        <v>2185</v>
      </c>
      <c r="E14" s="666" t="s">
        <v>571</v>
      </c>
      <c r="F14" s="667" t="s">
        <v>2192</v>
      </c>
      <c r="G14" s="666" t="s">
        <v>580</v>
      </c>
      <c r="H14" s="666" t="s">
        <v>602</v>
      </c>
      <c r="I14" s="666" t="s">
        <v>603</v>
      </c>
      <c r="J14" s="666" t="s">
        <v>604</v>
      </c>
      <c r="K14" s="666" t="s">
        <v>605</v>
      </c>
      <c r="L14" s="668">
        <v>96.820004039679645</v>
      </c>
      <c r="M14" s="668">
        <v>1</v>
      </c>
      <c r="N14" s="669">
        <v>96.820004039679645</v>
      </c>
    </row>
    <row r="15" spans="1:14" ht="14.4" customHeight="1" x14ac:dyDescent="0.3">
      <c r="A15" s="664" t="s">
        <v>543</v>
      </c>
      <c r="B15" s="665" t="s">
        <v>2184</v>
      </c>
      <c r="C15" s="666" t="s">
        <v>548</v>
      </c>
      <c r="D15" s="667" t="s">
        <v>2185</v>
      </c>
      <c r="E15" s="666" t="s">
        <v>571</v>
      </c>
      <c r="F15" s="667" t="s">
        <v>2192</v>
      </c>
      <c r="G15" s="666" t="s">
        <v>580</v>
      </c>
      <c r="H15" s="666" t="s">
        <v>606</v>
      </c>
      <c r="I15" s="666" t="s">
        <v>607</v>
      </c>
      <c r="J15" s="666" t="s">
        <v>604</v>
      </c>
      <c r="K15" s="666" t="s">
        <v>608</v>
      </c>
      <c r="L15" s="668">
        <v>100.75999842239152</v>
      </c>
      <c r="M15" s="668">
        <v>2</v>
      </c>
      <c r="N15" s="669">
        <v>201.51999684478304</v>
      </c>
    </row>
    <row r="16" spans="1:14" ht="14.4" customHeight="1" x14ac:dyDescent="0.3">
      <c r="A16" s="664" t="s">
        <v>543</v>
      </c>
      <c r="B16" s="665" t="s">
        <v>2184</v>
      </c>
      <c r="C16" s="666" t="s">
        <v>548</v>
      </c>
      <c r="D16" s="667" t="s">
        <v>2185</v>
      </c>
      <c r="E16" s="666" t="s">
        <v>571</v>
      </c>
      <c r="F16" s="667" t="s">
        <v>2192</v>
      </c>
      <c r="G16" s="666" t="s">
        <v>580</v>
      </c>
      <c r="H16" s="666" t="s">
        <v>609</v>
      </c>
      <c r="I16" s="666" t="s">
        <v>610</v>
      </c>
      <c r="J16" s="666" t="s">
        <v>611</v>
      </c>
      <c r="K16" s="666" t="s">
        <v>612</v>
      </c>
      <c r="L16" s="668">
        <v>167.61000000000004</v>
      </c>
      <c r="M16" s="668">
        <v>3</v>
      </c>
      <c r="N16" s="669">
        <v>502.83000000000015</v>
      </c>
    </row>
    <row r="17" spans="1:14" ht="14.4" customHeight="1" x14ac:dyDescent="0.3">
      <c r="A17" s="664" t="s">
        <v>543</v>
      </c>
      <c r="B17" s="665" t="s">
        <v>2184</v>
      </c>
      <c r="C17" s="666" t="s">
        <v>548</v>
      </c>
      <c r="D17" s="667" t="s">
        <v>2185</v>
      </c>
      <c r="E17" s="666" t="s">
        <v>571</v>
      </c>
      <c r="F17" s="667" t="s">
        <v>2192</v>
      </c>
      <c r="G17" s="666" t="s">
        <v>580</v>
      </c>
      <c r="H17" s="666" t="s">
        <v>613</v>
      </c>
      <c r="I17" s="666" t="s">
        <v>614</v>
      </c>
      <c r="J17" s="666" t="s">
        <v>615</v>
      </c>
      <c r="K17" s="666" t="s">
        <v>616</v>
      </c>
      <c r="L17" s="668">
        <v>64.540003560589938</v>
      </c>
      <c r="M17" s="668">
        <v>12</v>
      </c>
      <c r="N17" s="669">
        <v>774.48004272707931</v>
      </c>
    </row>
    <row r="18" spans="1:14" ht="14.4" customHeight="1" x14ac:dyDescent="0.3">
      <c r="A18" s="664" t="s">
        <v>543</v>
      </c>
      <c r="B18" s="665" t="s">
        <v>2184</v>
      </c>
      <c r="C18" s="666" t="s">
        <v>548</v>
      </c>
      <c r="D18" s="667" t="s">
        <v>2185</v>
      </c>
      <c r="E18" s="666" t="s">
        <v>571</v>
      </c>
      <c r="F18" s="667" t="s">
        <v>2192</v>
      </c>
      <c r="G18" s="666" t="s">
        <v>580</v>
      </c>
      <c r="H18" s="666" t="s">
        <v>617</v>
      </c>
      <c r="I18" s="666" t="s">
        <v>618</v>
      </c>
      <c r="J18" s="666" t="s">
        <v>619</v>
      </c>
      <c r="K18" s="666" t="s">
        <v>620</v>
      </c>
      <c r="L18" s="668">
        <v>43.61999999999999</v>
      </c>
      <c r="M18" s="668">
        <v>1</v>
      </c>
      <c r="N18" s="669">
        <v>43.61999999999999</v>
      </c>
    </row>
    <row r="19" spans="1:14" ht="14.4" customHeight="1" x14ac:dyDescent="0.3">
      <c r="A19" s="664" t="s">
        <v>543</v>
      </c>
      <c r="B19" s="665" t="s">
        <v>2184</v>
      </c>
      <c r="C19" s="666" t="s">
        <v>548</v>
      </c>
      <c r="D19" s="667" t="s">
        <v>2185</v>
      </c>
      <c r="E19" s="666" t="s">
        <v>571</v>
      </c>
      <c r="F19" s="667" t="s">
        <v>2192</v>
      </c>
      <c r="G19" s="666" t="s">
        <v>580</v>
      </c>
      <c r="H19" s="666" t="s">
        <v>621</v>
      </c>
      <c r="I19" s="666" t="s">
        <v>622</v>
      </c>
      <c r="J19" s="666" t="s">
        <v>623</v>
      </c>
      <c r="K19" s="666" t="s">
        <v>624</v>
      </c>
      <c r="L19" s="668">
        <v>79.525145631658049</v>
      </c>
      <c r="M19" s="668">
        <v>6</v>
      </c>
      <c r="N19" s="669">
        <v>477.15087378994826</v>
      </c>
    </row>
    <row r="20" spans="1:14" ht="14.4" customHeight="1" x14ac:dyDescent="0.3">
      <c r="A20" s="664" t="s">
        <v>543</v>
      </c>
      <c r="B20" s="665" t="s">
        <v>2184</v>
      </c>
      <c r="C20" s="666" t="s">
        <v>548</v>
      </c>
      <c r="D20" s="667" t="s">
        <v>2185</v>
      </c>
      <c r="E20" s="666" t="s">
        <v>571</v>
      </c>
      <c r="F20" s="667" t="s">
        <v>2192</v>
      </c>
      <c r="G20" s="666" t="s">
        <v>580</v>
      </c>
      <c r="H20" s="666" t="s">
        <v>625</v>
      </c>
      <c r="I20" s="666" t="s">
        <v>626</v>
      </c>
      <c r="J20" s="666" t="s">
        <v>627</v>
      </c>
      <c r="K20" s="666" t="s">
        <v>628</v>
      </c>
      <c r="L20" s="668">
        <v>27.749999999999993</v>
      </c>
      <c r="M20" s="668">
        <v>2</v>
      </c>
      <c r="N20" s="669">
        <v>55.499999999999986</v>
      </c>
    </row>
    <row r="21" spans="1:14" ht="14.4" customHeight="1" x14ac:dyDescent="0.3">
      <c r="A21" s="664" t="s">
        <v>543</v>
      </c>
      <c r="B21" s="665" t="s">
        <v>2184</v>
      </c>
      <c r="C21" s="666" t="s">
        <v>548</v>
      </c>
      <c r="D21" s="667" t="s">
        <v>2185</v>
      </c>
      <c r="E21" s="666" t="s">
        <v>571</v>
      </c>
      <c r="F21" s="667" t="s">
        <v>2192</v>
      </c>
      <c r="G21" s="666" t="s">
        <v>580</v>
      </c>
      <c r="H21" s="666" t="s">
        <v>629</v>
      </c>
      <c r="I21" s="666" t="s">
        <v>630</v>
      </c>
      <c r="J21" s="666" t="s">
        <v>631</v>
      </c>
      <c r="K21" s="666" t="s">
        <v>601</v>
      </c>
      <c r="L21" s="668">
        <v>40.17</v>
      </c>
      <c r="M21" s="668">
        <v>5</v>
      </c>
      <c r="N21" s="669">
        <v>200.85000000000002</v>
      </c>
    </row>
    <row r="22" spans="1:14" ht="14.4" customHeight="1" x14ac:dyDescent="0.3">
      <c r="A22" s="664" t="s">
        <v>543</v>
      </c>
      <c r="B22" s="665" t="s">
        <v>2184</v>
      </c>
      <c r="C22" s="666" t="s">
        <v>548</v>
      </c>
      <c r="D22" s="667" t="s">
        <v>2185</v>
      </c>
      <c r="E22" s="666" t="s">
        <v>571</v>
      </c>
      <c r="F22" s="667" t="s">
        <v>2192</v>
      </c>
      <c r="G22" s="666" t="s">
        <v>580</v>
      </c>
      <c r="H22" s="666" t="s">
        <v>632</v>
      </c>
      <c r="I22" s="666" t="s">
        <v>633</v>
      </c>
      <c r="J22" s="666" t="s">
        <v>631</v>
      </c>
      <c r="K22" s="666" t="s">
        <v>634</v>
      </c>
      <c r="L22" s="668">
        <v>77.361399458238239</v>
      </c>
      <c r="M22" s="668">
        <v>11</v>
      </c>
      <c r="N22" s="669">
        <v>850.97539404062059</v>
      </c>
    </row>
    <row r="23" spans="1:14" ht="14.4" customHeight="1" x14ac:dyDescent="0.3">
      <c r="A23" s="664" t="s">
        <v>543</v>
      </c>
      <c r="B23" s="665" t="s">
        <v>2184</v>
      </c>
      <c r="C23" s="666" t="s">
        <v>548</v>
      </c>
      <c r="D23" s="667" t="s">
        <v>2185</v>
      </c>
      <c r="E23" s="666" t="s">
        <v>571</v>
      </c>
      <c r="F23" s="667" t="s">
        <v>2192</v>
      </c>
      <c r="G23" s="666" t="s">
        <v>580</v>
      </c>
      <c r="H23" s="666" t="s">
        <v>635</v>
      </c>
      <c r="I23" s="666" t="s">
        <v>636</v>
      </c>
      <c r="J23" s="666" t="s">
        <v>637</v>
      </c>
      <c r="K23" s="666" t="s">
        <v>638</v>
      </c>
      <c r="L23" s="668">
        <v>63.050000000000011</v>
      </c>
      <c r="M23" s="668">
        <v>1</v>
      </c>
      <c r="N23" s="669">
        <v>63.050000000000011</v>
      </c>
    </row>
    <row r="24" spans="1:14" ht="14.4" customHeight="1" x14ac:dyDescent="0.3">
      <c r="A24" s="664" t="s">
        <v>543</v>
      </c>
      <c r="B24" s="665" t="s">
        <v>2184</v>
      </c>
      <c r="C24" s="666" t="s">
        <v>548</v>
      </c>
      <c r="D24" s="667" t="s">
        <v>2185</v>
      </c>
      <c r="E24" s="666" t="s">
        <v>571</v>
      </c>
      <c r="F24" s="667" t="s">
        <v>2192</v>
      </c>
      <c r="G24" s="666" t="s">
        <v>580</v>
      </c>
      <c r="H24" s="666" t="s">
        <v>639</v>
      </c>
      <c r="I24" s="666" t="s">
        <v>640</v>
      </c>
      <c r="J24" s="666" t="s">
        <v>641</v>
      </c>
      <c r="K24" s="666" t="s">
        <v>642</v>
      </c>
      <c r="L24" s="668">
        <v>164.48197291344076</v>
      </c>
      <c r="M24" s="668">
        <v>2</v>
      </c>
      <c r="N24" s="669">
        <v>328.96394582688151</v>
      </c>
    </row>
    <row r="25" spans="1:14" ht="14.4" customHeight="1" x14ac:dyDescent="0.3">
      <c r="A25" s="664" t="s">
        <v>543</v>
      </c>
      <c r="B25" s="665" t="s">
        <v>2184</v>
      </c>
      <c r="C25" s="666" t="s">
        <v>548</v>
      </c>
      <c r="D25" s="667" t="s">
        <v>2185</v>
      </c>
      <c r="E25" s="666" t="s">
        <v>571</v>
      </c>
      <c r="F25" s="667" t="s">
        <v>2192</v>
      </c>
      <c r="G25" s="666" t="s">
        <v>580</v>
      </c>
      <c r="H25" s="666" t="s">
        <v>643</v>
      </c>
      <c r="I25" s="666" t="s">
        <v>644</v>
      </c>
      <c r="J25" s="666" t="s">
        <v>645</v>
      </c>
      <c r="K25" s="666" t="s">
        <v>597</v>
      </c>
      <c r="L25" s="668">
        <v>40.14</v>
      </c>
      <c r="M25" s="668">
        <v>1</v>
      </c>
      <c r="N25" s="669">
        <v>40.14</v>
      </c>
    </row>
    <row r="26" spans="1:14" ht="14.4" customHeight="1" x14ac:dyDescent="0.3">
      <c r="A26" s="664" t="s">
        <v>543</v>
      </c>
      <c r="B26" s="665" t="s">
        <v>2184</v>
      </c>
      <c r="C26" s="666" t="s">
        <v>548</v>
      </c>
      <c r="D26" s="667" t="s">
        <v>2185</v>
      </c>
      <c r="E26" s="666" t="s">
        <v>571</v>
      </c>
      <c r="F26" s="667" t="s">
        <v>2192</v>
      </c>
      <c r="G26" s="666" t="s">
        <v>580</v>
      </c>
      <c r="H26" s="666" t="s">
        <v>646</v>
      </c>
      <c r="I26" s="666" t="s">
        <v>647</v>
      </c>
      <c r="J26" s="666" t="s">
        <v>648</v>
      </c>
      <c r="K26" s="666" t="s">
        <v>649</v>
      </c>
      <c r="L26" s="668">
        <v>66.1499340483373</v>
      </c>
      <c r="M26" s="668">
        <v>15</v>
      </c>
      <c r="N26" s="669">
        <v>992.24901072505952</v>
      </c>
    </row>
    <row r="27" spans="1:14" ht="14.4" customHeight="1" x14ac:dyDescent="0.3">
      <c r="A27" s="664" t="s">
        <v>543</v>
      </c>
      <c r="B27" s="665" t="s">
        <v>2184</v>
      </c>
      <c r="C27" s="666" t="s">
        <v>548</v>
      </c>
      <c r="D27" s="667" t="s">
        <v>2185</v>
      </c>
      <c r="E27" s="666" t="s">
        <v>571</v>
      </c>
      <c r="F27" s="667" t="s">
        <v>2192</v>
      </c>
      <c r="G27" s="666" t="s">
        <v>580</v>
      </c>
      <c r="H27" s="666" t="s">
        <v>650</v>
      </c>
      <c r="I27" s="666" t="s">
        <v>651</v>
      </c>
      <c r="J27" s="666" t="s">
        <v>652</v>
      </c>
      <c r="K27" s="666" t="s">
        <v>653</v>
      </c>
      <c r="L27" s="668">
        <v>119.85890960079888</v>
      </c>
      <c r="M27" s="668">
        <v>2</v>
      </c>
      <c r="N27" s="669">
        <v>239.71781920159776</v>
      </c>
    </row>
    <row r="28" spans="1:14" ht="14.4" customHeight="1" x14ac:dyDescent="0.3">
      <c r="A28" s="664" t="s">
        <v>543</v>
      </c>
      <c r="B28" s="665" t="s">
        <v>2184</v>
      </c>
      <c r="C28" s="666" t="s">
        <v>548</v>
      </c>
      <c r="D28" s="667" t="s">
        <v>2185</v>
      </c>
      <c r="E28" s="666" t="s">
        <v>571</v>
      </c>
      <c r="F28" s="667" t="s">
        <v>2192</v>
      </c>
      <c r="G28" s="666" t="s">
        <v>580</v>
      </c>
      <c r="H28" s="666" t="s">
        <v>654</v>
      </c>
      <c r="I28" s="666" t="s">
        <v>655</v>
      </c>
      <c r="J28" s="666" t="s">
        <v>656</v>
      </c>
      <c r="K28" s="666" t="s">
        <v>657</v>
      </c>
      <c r="L28" s="668">
        <v>41.41</v>
      </c>
      <c r="M28" s="668">
        <v>8</v>
      </c>
      <c r="N28" s="669">
        <v>331.28</v>
      </c>
    </row>
    <row r="29" spans="1:14" ht="14.4" customHeight="1" x14ac:dyDescent="0.3">
      <c r="A29" s="664" t="s">
        <v>543</v>
      </c>
      <c r="B29" s="665" t="s">
        <v>2184</v>
      </c>
      <c r="C29" s="666" t="s">
        <v>548</v>
      </c>
      <c r="D29" s="667" t="s">
        <v>2185</v>
      </c>
      <c r="E29" s="666" t="s">
        <v>571</v>
      </c>
      <c r="F29" s="667" t="s">
        <v>2192</v>
      </c>
      <c r="G29" s="666" t="s">
        <v>580</v>
      </c>
      <c r="H29" s="666" t="s">
        <v>658</v>
      </c>
      <c r="I29" s="666" t="s">
        <v>659</v>
      </c>
      <c r="J29" s="666" t="s">
        <v>660</v>
      </c>
      <c r="K29" s="666" t="s">
        <v>661</v>
      </c>
      <c r="L29" s="668">
        <v>40.35</v>
      </c>
      <c r="M29" s="668">
        <v>1</v>
      </c>
      <c r="N29" s="669">
        <v>40.35</v>
      </c>
    </row>
    <row r="30" spans="1:14" ht="14.4" customHeight="1" x14ac:dyDescent="0.3">
      <c r="A30" s="664" t="s">
        <v>543</v>
      </c>
      <c r="B30" s="665" t="s">
        <v>2184</v>
      </c>
      <c r="C30" s="666" t="s">
        <v>548</v>
      </c>
      <c r="D30" s="667" t="s">
        <v>2185</v>
      </c>
      <c r="E30" s="666" t="s">
        <v>571</v>
      </c>
      <c r="F30" s="667" t="s">
        <v>2192</v>
      </c>
      <c r="G30" s="666" t="s">
        <v>580</v>
      </c>
      <c r="H30" s="666" t="s">
        <v>662</v>
      </c>
      <c r="I30" s="666" t="s">
        <v>663</v>
      </c>
      <c r="J30" s="666" t="s">
        <v>664</v>
      </c>
      <c r="K30" s="666" t="s">
        <v>665</v>
      </c>
      <c r="L30" s="668">
        <v>41.206667489999539</v>
      </c>
      <c r="M30" s="668">
        <v>3</v>
      </c>
      <c r="N30" s="669">
        <v>123.62000246999861</v>
      </c>
    </row>
    <row r="31" spans="1:14" ht="14.4" customHeight="1" x14ac:dyDescent="0.3">
      <c r="A31" s="664" t="s">
        <v>543</v>
      </c>
      <c r="B31" s="665" t="s">
        <v>2184</v>
      </c>
      <c r="C31" s="666" t="s">
        <v>548</v>
      </c>
      <c r="D31" s="667" t="s">
        <v>2185</v>
      </c>
      <c r="E31" s="666" t="s">
        <v>571</v>
      </c>
      <c r="F31" s="667" t="s">
        <v>2192</v>
      </c>
      <c r="G31" s="666" t="s">
        <v>580</v>
      </c>
      <c r="H31" s="666" t="s">
        <v>666</v>
      </c>
      <c r="I31" s="666" t="s">
        <v>667</v>
      </c>
      <c r="J31" s="666" t="s">
        <v>668</v>
      </c>
      <c r="K31" s="666" t="s">
        <v>669</v>
      </c>
      <c r="L31" s="668">
        <v>93.08</v>
      </c>
      <c r="M31" s="668">
        <v>3</v>
      </c>
      <c r="N31" s="669">
        <v>279.24</v>
      </c>
    </row>
    <row r="32" spans="1:14" ht="14.4" customHeight="1" x14ac:dyDescent="0.3">
      <c r="A32" s="664" t="s">
        <v>543</v>
      </c>
      <c r="B32" s="665" t="s">
        <v>2184</v>
      </c>
      <c r="C32" s="666" t="s">
        <v>548</v>
      </c>
      <c r="D32" s="667" t="s">
        <v>2185</v>
      </c>
      <c r="E32" s="666" t="s">
        <v>571</v>
      </c>
      <c r="F32" s="667" t="s">
        <v>2192</v>
      </c>
      <c r="G32" s="666" t="s">
        <v>580</v>
      </c>
      <c r="H32" s="666" t="s">
        <v>670</v>
      </c>
      <c r="I32" s="666" t="s">
        <v>670</v>
      </c>
      <c r="J32" s="666" t="s">
        <v>671</v>
      </c>
      <c r="K32" s="666" t="s">
        <v>672</v>
      </c>
      <c r="L32" s="668">
        <v>36.529976756325567</v>
      </c>
      <c r="M32" s="668">
        <v>34</v>
      </c>
      <c r="N32" s="669">
        <v>1242.0192097150693</v>
      </c>
    </row>
    <row r="33" spans="1:14" ht="14.4" customHeight="1" x14ac:dyDescent="0.3">
      <c r="A33" s="664" t="s">
        <v>543</v>
      </c>
      <c r="B33" s="665" t="s">
        <v>2184</v>
      </c>
      <c r="C33" s="666" t="s">
        <v>548</v>
      </c>
      <c r="D33" s="667" t="s">
        <v>2185</v>
      </c>
      <c r="E33" s="666" t="s">
        <v>571</v>
      </c>
      <c r="F33" s="667" t="s">
        <v>2192</v>
      </c>
      <c r="G33" s="666" t="s">
        <v>580</v>
      </c>
      <c r="H33" s="666" t="s">
        <v>673</v>
      </c>
      <c r="I33" s="666" t="s">
        <v>674</v>
      </c>
      <c r="J33" s="666" t="s">
        <v>675</v>
      </c>
      <c r="K33" s="666" t="s">
        <v>676</v>
      </c>
      <c r="L33" s="668">
        <v>55.248969997062339</v>
      </c>
      <c r="M33" s="668">
        <v>1</v>
      </c>
      <c r="N33" s="669">
        <v>55.248969997062339</v>
      </c>
    </row>
    <row r="34" spans="1:14" ht="14.4" customHeight="1" x14ac:dyDescent="0.3">
      <c r="A34" s="664" t="s">
        <v>543</v>
      </c>
      <c r="B34" s="665" t="s">
        <v>2184</v>
      </c>
      <c r="C34" s="666" t="s">
        <v>548</v>
      </c>
      <c r="D34" s="667" t="s">
        <v>2185</v>
      </c>
      <c r="E34" s="666" t="s">
        <v>571</v>
      </c>
      <c r="F34" s="667" t="s">
        <v>2192</v>
      </c>
      <c r="G34" s="666" t="s">
        <v>580</v>
      </c>
      <c r="H34" s="666" t="s">
        <v>677</v>
      </c>
      <c r="I34" s="666" t="s">
        <v>678</v>
      </c>
      <c r="J34" s="666" t="s">
        <v>679</v>
      </c>
      <c r="K34" s="666" t="s">
        <v>680</v>
      </c>
      <c r="L34" s="668">
        <v>103.78999999999991</v>
      </c>
      <c r="M34" s="668">
        <v>1</v>
      </c>
      <c r="N34" s="669">
        <v>103.78999999999991</v>
      </c>
    </row>
    <row r="35" spans="1:14" ht="14.4" customHeight="1" x14ac:dyDescent="0.3">
      <c r="A35" s="664" t="s">
        <v>543</v>
      </c>
      <c r="B35" s="665" t="s">
        <v>2184</v>
      </c>
      <c r="C35" s="666" t="s">
        <v>548</v>
      </c>
      <c r="D35" s="667" t="s">
        <v>2185</v>
      </c>
      <c r="E35" s="666" t="s">
        <v>571</v>
      </c>
      <c r="F35" s="667" t="s">
        <v>2192</v>
      </c>
      <c r="G35" s="666" t="s">
        <v>580</v>
      </c>
      <c r="H35" s="666" t="s">
        <v>681</v>
      </c>
      <c r="I35" s="666" t="s">
        <v>682</v>
      </c>
      <c r="J35" s="666" t="s">
        <v>683</v>
      </c>
      <c r="K35" s="666" t="s">
        <v>684</v>
      </c>
      <c r="L35" s="668">
        <v>99.45999999999998</v>
      </c>
      <c r="M35" s="668">
        <v>2</v>
      </c>
      <c r="N35" s="669">
        <v>198.91999999999996</v>
      </c>
    </row>
    <row r="36" spans="1:14" ht="14.4" customHeight="1" x14ac:dyDescent="0.3">
      <c r="A36" s="664" t="s">
        <v>543</v>
      </c>
      <c r="B36" s="665" t="s">
        <v>2184</v>
      </c>
      <c r="C36" s="666" t="s">
        <v>548</v>
      </c>
      <c r="D36" s="667" t="s">
        <v>2185</v>
      </c>
      <c r="E36" s="666" t="s">
        <v>571</v>
      </c>
      <c r="F36" s="667" t="s">
        <v>2192</v>
      </c>
      <c r="G36" s="666" t="s">
        <v>580</v>
      </c>
      <c r="H36" s="666" t="s">
        <v>685</v>
      </c>
      <c r="I36" s="666" t="s">
        <v>686</v>
      </c>
      <c r="J36" s="666" t="s">
        <v>687</v>
      </c>
      <c r="K36" s="666" t="s">
        <v>688</v>
      </c>
      <c r="L36" s="668">
        <v>269.02999999999997</v>
      </c>
      <c r="M36" s="668">
        <v>1</v>
      </c>
      <c r="N36" s="669">
        <v>269.02999999999997</v>
      </c>
    </row>
    <row r="37" spans="1:14" ht="14.4" customHeight="1" x14ac:dyDescent="0.3">
      <c r="A37" s="664" t="s">
        <v>543</v>
      </c>
      <c r="B37" s="665" t="s">
        <v>2184</v>
      </c>
      <c r="C37" s="666" t="s">
        <v>548</v>
      </c>
      <c r="D37" s="667" t="s">
        <v>2185</v>
      </c>
      <c r="E37" s="666" t="s">
        <v>571</v>
      </c>
      <c r="F37" s="667" t="s">
        <v>2192</v>
      </c>
      <c r="G37" s="666" t="s">
        <v>580</v>
      </c>
      <c r="H37" s="666" t="s">
        <v>689</v>
      </c>
      <c r="I37" s="666" t="s">
        <v>690</v>
      </c>
      <c r="J37" s="666" t="s">
        <v>691</v>
      </c>
      <c r="K37" s="666" t="s">
        <v>692</v>
      </c>
      <c r="L37" s="668">
        <v>44.590195551066778</v>
      </c>
      <c r="M37" s="668">
        <v>56</v>
      </c>
      <c r="N37" s="669">
        <v>2497.0509508597397</v>
      </c>
    </row>
    <row r="38" spans="1:14" ht="14.4" customHeight="1" x14ac:dyDescent="0.3">
      <c r="A38" s="664" t="s">
        <v>543</v>
      </c>
      <c r="B38" s="665" t="s">
        <v>2184</v>
      </c>
      <c r="C38" s="666" t="s">
        <v>548</v>
      </c>
      <c r="D38" s="667" t="s">
        <v>2185</v>
      </c>
      <c r="E38" s="666" t="s">
        <v>571</v>
      </c>
      <c r="F38" s="667" t="s">
        <v>2192</v>
      </c>
      <c r="G38" s="666" t="s">
        <v>580</v>
      </c>
      <c r="H38" s="666" t="s">
        <v>693</v>
      </c>
      <c r="I38" s="666" t="s">
        <v>694</v>
      </c>
      <c r="J38" s="666" t="s">
        <v>695</v>
      </c>
      <c r="K38" s="666" t="s">
        <v>696</v>
      </c>
      <c r="L38" s="668">
        <v>34.729999999999983</v>
      </c>
      <c r="M38" s="668">
        <v>2</v>
      </c>
      <c r="N38" s="669">
        <v>69.459999999999965</v>
      </c>
    </row>
    <row r="39" spans="1:14" ht="14.4" customHeight="1" x14ac:dyDescent="0.3">
      <c r="A39" s="664" t="s">
        <v>543</v>
      </c>
      <c r="B39" s="665" t="s">
        <v>2184</v>
      </c>
      <c r="C39" s="666" t="s">
        <v>548</v>
      </c>
      <c r="D39" s="667" t="s">
        <v>2185</v>
      </c>
      <c r="E39" s="666" t="s">
        <v>571</v>
      </c>
      <c r="F39" s="667" t="s">
        <v>2192</v>
      </c>
      <c r="G39" s="666" t="s">
        <v>580</v>
      </c>
      <c r="H39" s="666" t="s">
        <v>697</v>
      </c>
      <c r="I39" s="666" t="s">
        <v>698</v>
      </c>
      <c r="J39" s="666" t="s">
        <v>699</v>
      </c>
      <c r="K39" s="666" t="s">
        <v>700</v>
      </c>
      <c r="L39" s="668">
        <v>61.85978082976338</v>
      </c>
      <c r="M39" s="668">
        <v>9</v>
      </c>
      <c r="N39" s="669">
        <v>556.73802746787044</v>
      </c>
    </row>
    <row r="40" spans="1:14" ht="14.4" customHeight="1" x14ac:dyDescent="0.3">
      <c r="A40" s="664" t="s">
        <v>543</v>
      </c>
      <c r="B40" s="665" t="s">
        <v>2184</v>
      </c>
      <c r="C40" s="666" t="s">
        <v>548</v>
      </c>
      <c r="D40" s="667" t="s">
        <v>2185</v>
      </c>
      <c r="E40" s="666" t="s">
        <v>571</v>
      </c>
      <c r="F40" s="667" t="s">
        <v>2192</v>
      </c>
      <c r="G40" s="666" t="s">
        <v>580</v>
      </c>
      <c r="H40" s="666" t="s">
        <v>701</v>
      </c>
      <c r="I40" s="666" t="s">
        <v>702</v>
      </c>
      <c r="J40" s="666" t="s">
        <v>703</v>
      </c>
      <c r="K40" s="666" t="s">
        <v>704</v>
      </c>
      <c r="L40" s="668">
        <v>73.660000000000011</v>
      </c>
      <c r="M40" s="668">
        <v>5</v>
      </c>
      <c r="N40" s="669">
        <v>368.30000000000007</v>
      </c>
    </row>
    <row r="41" spans="1:14" ht="14.4" customHeight="1" x14ac:dyDescent="0.3">
      <c r="A41" s="664" t="s">
        <v>543</v>
      </c>
      <c r="B41" s="665" t="s">
        <v>2184</v>
      </c>
      <c r="C41" s="666" t="s">
        <v>548</v>
      </c>
      <c r="D41" s="667" t="s">
        <v>2185</v>
      </c>
      <c r="E41" s="666" t="s">
        <v>571</v>
      </c>
      <c r="F41" s="667" t="s">
        <v>2192</v>
      </c>
      <c r="G41" s="666" t="s">
        <v>580</v>
      </c>
      <c r="H41" s="666" t="s">
        <v>705</v>
      </c>
      <c r="I41" s="666" t="s">
        <v>706</v>
      </c>
      <c r="J41" s="666" t="s">
        <v>707</v>
      </c>
      <c r="K41" s="666" t="s">
        <v>708</v>
      </c>
      <c r="L41" s="668">
        <v>74.22</v>
      </c>
      <c r="M41" s="668">
        <v>2</v>
      </c>
      <c r="N41" s="669">
        <v>148.44</v>
      </c>
    </row>
    <row r="42" spans="1:14" ht="14.4" customHeight="1" x14ac:dyDescent="0.3">
      <c r="A42" s="664" t="s">
        <v>543</v>
      </c>
      <c r="B42" s="665" t="s">
        <v>2184</v>
      </c>
      <c r="C42" s="666" t="s">
        <v>548</v>
      </c>
      <c r="D42" s="667" t="s">
        <v>2185</v>
      </c>
      <c r="E42" s="666" t="s">
        <v>571</v>
      </c>
      <c r="F42" s="667" t="s">
        <v>2192</v>
      </c>
      <c r="G42" s="666" t="s">
        <v>580</v>
      </c>
      <c r="H42" s="666" t="s">
        <v>709</v>
      </c>
      <c r="I42" s="666" t="s">
        <v>710</v>
      </c>
      <c r="J42" s="666" t="s">
        <v>711</v>
      </c>
      <c r="K42" s="666" t="s">
        <v>712</v>
      </c>
      <c r="L42" s="668">
        <v>82.57</v>
      </c>
      <c r="M42" s="668">
        <v>9</v>
      </c>
      <c r="N42" s="669">
        <v>743.12999999999988</v>
      </c>
    </row>
    <row r="43" spans="1:14" ht="14.4" customHeight="1" x14ac:dyDescent="0.3">
      <c r="A43" s="664" t="s">
        <v>543</v>
      </c>
      <c r="B43" s="665" t="s">
        <v>2184</v>
      </c>
      <c r="C43" s="666" t="s">
        <v>548</v>
      </c>
      <c r="D43" s="667" t="s">
        <v>2185</v>
      </c>
      <c r="E43" s="666" t="s">
        <v>571</v>
      </c>
      <c r="F43" s="667" t="s">
        <v>2192</v>
      </c>
      <c r="G43" s="666" t="s">
        <v>580</v>
      </c>
      <c r="H43" s="666" t="s">
        <v>713</v>
      </c>
      <c r="I43" s="666" t="s">
        <v>714</v>
      </c>
      <c r="J43" s="666" t="s">
        <v>715</v>
      </c>
      <c r="K43" s="666" t="s">
        <v>716</v>
      </c>
      <c r="L43" s="668">
        <v>154.78</v>
      </c>
      <c r="M43" s="668">
        <v>3</v>
      </c>
      <c r="N43" s="669">
        <v>464.34000000000003</v>
      </c>
    </row>
    <row r="44" spans="1:14" ht="14.4" customHeight="1" x14ac:dyDescent="0.3">
      <c r="A44" s="664" t="s">
        <v>543</v>
      </c>
      <c r="B44" s="665" t="s">
        <v>2184</v>
      </c>
      <c r="C44" s="666" t="s">
        <v>548</v>
      </c>
      <c r="D44" s="667" t="s">
        <v>2185</v>
      </c>
      <c r="E44" s="666" t="s">
        <v>571</v>
      </c>
      <c r="F44" s="667" t="s">
        <v>2192</v>
      </c>
      <c r="G44" s="666" t="s">
        <v>580</v>
      </c>
      <c r="H44" s="666" t="s">
        <v>717</v>
      </c>
      <c r="I44" s="666" t="s">
        <v>718</v>
      </c>
      <c r="J44" s="666" t="s">
        <v>719</v>
      </c>
      <c r="K44" s="666" t="s">
        <v>720</v>
      </c>
      <c r="L44" s="668">
        <v>117.40999999999998</v>
      </c>
      <c r="M44" s="668">
        <v>1</v>
      </c>
      <c r="N44" s="669">
        <v>117.40999999999998</v>
      </c>
    </row>
    <row r="45" spans="1:14" ht="14.4" customHeight="1" x14ac:dyDescent="0.3">
      <c r="A45" s="664" t="s">
        <v>543</v>
      </c>
      <c r="B45" s="665" t="s">
        <v>2184</v>
      </c>
      <c r="C45" s="666" t="s">
        <v>548</v>
      </c>
      <c r="D45" s="667" t="s">
        <v>2185</v>
      </c>
      <c r="E45" s="666" t="s">
        <v>571</v>
      </c>
      <c r="F45" s="667" t="s">
        <v>2192</v>
      </c>
      <c r="G45" s="666" t="s">
        <v>580</v>
      </c>
      <c r="H45" s="666" t="s">
        <v>721</v>
      </c>
      <c r="I45" s="666" t="s">
        <v>722</v>
      </c>
      <c r="J45" s="666" t="s">
        <v>723</v>
      </c>
      <c r="K45" s="666" t="s">
        <v>724</v>
      </c>
      <c r="L45" s="668">
        <v>125.25</v>
      </c>
      <c r="M45" s="668">
        <v>2</v>
      </c>
      <c r="N45" s="669">
        <v>250.5</v>
      </c>
    </row>
    <row r="46" spans="1:14" ht="14.4" customHeight="1" x14ac:dyDescent="0.3">
      <c r="A46" s="664" t="s">
        <v>543</v>
      </c>
      <c r="B46" s="665" t="s">
        <v>2184</v>
      </c>
      <c r="C46" s="666" t="s">
        <v>548</v>
      </c>
      <c r="D46" s="667" t="s">
        <v>2185</v>
      </c>
      <c r="E46" s="666" t="s">
        <v>571</v>
      </c>
      <c r="F46" s="667" t="s">
        <v>2192</v>
      </c>
      <c r="G46" s="666" t="s">
        <v>580</v>
      </c>
      <c r="H46" s="666" t="s">
        <v>725</v>
      </c>
      <c r="I46" s="666" t="s">
        <v>726</v>
      </c>
      <c r="J46" s="666" t="s">
        <v>727</v>
      </c>
      <c r="K46" s="666" t="s">
        <v>728</v>
      </c>
      <c r="L46" s="668">
        <v>94.740144548242867</v>
      </c>
      <c r="M46" s="668">
        <v>3</v>
      </c>
      <c r="N46" s="669">
        <v>284.22043364472859</v>
      </c>
    </row>
    <row r="47" spans="1:14" ht="14.4" customHeight="1" x14ac:dyDescent="0.3">
      <c r="A47" s="664" t="s">
        <v>543</v>
      </c>
      <c r="B47" s="665" t="s">
        <v>2184</v>
      </c>
      <c r="C47" s="666" t="s">
        <v>548</v>
      </c>
      <c r="D47" s="667" t="s">
        <v>2185</v>
      </c>
      <c r="E47" s="666" t="s">
        <v>571</v>
      </c>
      <c r="F47" s="667" t="s">
        <v>2192</v>
      </c>
      <c r="G47" s="666" t="s">
        <v>580</v>
      </c>
      <c r="H47" s="666" t="s">
        <v>729</v>
      </c>
      <c r="I47" s="666" t="s">
        <v>730</v>
      </c>
      <c r="J47" s="666" t="s">
        <v>731</v>
      </c>
      <c r="K47" s="666" t="s">
        <v>732</v>
      </c>
      <c r="L47" s="668">
        <v>60.669417281713947</v>
      </c>
      <c r="M47" s="668">
        <v>1</v>
      </c>
      <c r="N47" s="669">
        <v>60.669417281713947</v>
      </c>
    </row>
    <row r="48" spans="1:14" ht="14.4" customHeight="1" x14ac:dyDescent="0.3">
      <c r="A48" s="664" t="s">
        <v>543</v>
      </c>
      <c r="B48" s="665" t="s">
        <v>2184</v>
      </c>
      <c r="C48" s="666" t="s">
        <v>548</v>
      </c>
      <c r="D48" s="667" t="s">
        <v>2185</v>
      </c>
      <c r="E48" s="666" t="s">
        <v>571</v>
      </c>
      <c r="F48" s="667" t="s">
        <v>2192</v>
      </c>
      <c r="G48" s="666" t="s">
        <v>580</v>
      </c>
      <c r="H48" s="666" t="s">
        <v>733</v>
      </c>
      <c r="I48" s="666" t="s">
        <v>734</v>
      </c>
      <c r="J48" s="666" t="s">
        <v>735</v>
      </c>
      <c r="K48" s="666" t="s">
        <v>736</v>
      </c>
      <c r="L48" s="668">
        <v>130.79017911618695</v>
      </c>
      <c r="M48" s="668">
        <v>2</v>
      </c>
      <c r="N48" s="669">
        <v>261.5803582323739</v>
      </c>
    </row>
    <row r="49" spans="1:14" ht="14.4" customHeight="1" x14ac:dyDescent="0.3">
      <c r="A49" s="664" t="s">
        <v>543</v>
      </c>
      <c r="B49" s="665" t="s">
        <v>2184</v>
      </c>
      <c r="C49" s="666" t="s">
        <v>548</v>
      </c>
      <c r="D49" s="667" t="s">
        <v>2185</v>
      </c>
      <c r="E49" s="666" t="s">
        <v>571</v>
      </c>
      <c r="F49" s="667" t="s">
        <v>2192</v>
      </c>
      <c r="G49" s="666" t="s">
        <v>580</v>
      </c>
      <c r="H49" s="666" t="s">
        <v>737</v>
      </c>
      <c r="I49" s="666" t="s">
        <v>738</v>
      </c>
      <c r="J49" s="666" t="s">
        <v>739</v>
      </c>
      <c r="K49" s="666" t="s">
        <v>740</v>
      </c>
      <c r="L49" s="668">
        <v>127.64000000000004</v>
      </c>
      <c r="M49" s="668">
        <v>2</v>
      </c>
      <c r="N49" s="669">
        <v>255.28000000000009</v>
      </c>
    </row>
    <row r="50" spans="1:14" ht="14.4" customHeight="1" x14ac:dyDescent="0.3">
      <c r="A50" s="664" t="s">
        <v>543</v>
      </c>
      <c r="B50" s="665" t="s">
        <v>2184</v>
      </c>
      <c r="C50" s="666" t="s">
        <v>548</v>
      </c>
      <c r="D50" s="667" t="s">
        <v>2185</v>
      </c>
      <c r="E50" s="666" t="s">
        <v>571</v>
      </c>
      <c r="F50" s="667" t="s">
        <v>2192</v>
      </c>
      <c r="G50" s="666" t="s">
        <v>580</v>
      </c>
      <c r="H50" s="666" t="s">
        <v>741</v>
      </c>
      <c r="I50" s="666" t="s">
        <v>742</v>
      </c>
      <c r="J50" s="666" t="s">
        <v>739</v>
      </c>
      <c r="K50" s="666" t="s">
        <v>743</v>
      </c>
      <c r="L50" s="668">
        <v>138.57999999999998</v>
      </c>
      <c r="M50" s="668">
        <v>2</v>
      </c>
      <c r="N50" s="669">
        <v>277.15999999999997</v>
      </c>
    </row>
    <row r="51" spans="1:14" ht="14.4" customHeight="1" x14ac:dyDescent="0.3">
      <c r="A51" s="664" t="s">
        <v>543</v>
      </c>
      <c r="B51" s="665" t="s">
        <v>2184</v>
      </c>
      <c r="C51" s="666" t="s">
        <v>548</v>
      </c>
      <c r="D51" s="667" t="s">
        <v>2185</v>
      </c>
      <c r="E51" s="666" t="s">
        <v>571</v>
      </c>
      <c r="F51" s="667" t="s">
        <v>2192</v>
      </c>
      <c r="G51" s="666" t="s">
        <v>580</v>
      </c>
      <c r="H51" s="666" t="s">
        <v>744</v>
      </c>
      <c r="I51" s="666" t="s">
        <v>745</v>
      </c>
      <c r="J51" s="666" t="s">
        <v>746</v>
      </c>
      <c r="K51" s="666" t="s">
        <v>747</v>
      </c>
      <c r="L51" s="668">
        <v>48.68000135407015</v>
      </c>
      <c r="M51" s="668">
        <v>6</v>
      </c>
      <c r="N51" s="669">
        <v>292.08000812442089</v>
      </c>
    </row>
    <row r="52" spans="1:14" ht="14.4" customHeight="1" x14ac:dyDescent="0.3">
      <c r="A52" s="664" t="s">
        <v>543</v>
      </c>
      <c r="B52" s="665" t="s">
        <v>2184</v>
      </c>
      <c r="C52" s="666" t="s">
        <v>548</v>
      </c>
      <c r="D52" s="667" t="s">
        <v>2185</v>
      </c>
      <c r="E52" s="666" t="s">
        <v>571</v>
      </c>
      <c r="F52" s="667" t="s">
        <v>2192</v>
      </c>
      <c r="G52" s="666" t="s">
        <v>580</v>
      </c>
      <c r="H52" s="666" t="s">
        <v>748</v>
      </c>
      <c r="I52" s="666" t="s">
        <v>749</v>
      </c>
      <c r="J52" s="666" t="s">
        <v>750</v>
      </c>
      <c r="K52" s="666" t="s">
        <v>751</v>
      </c>
      <c r="L52" s="668">
        <v>41.633333333333326</v>
      </c>
      <c r="M52" s="668">
        <v>6</v>
      </c>
      <c r="N52" s="669">
        <v>249.79999999999995</v>
      </c>
    </row>
    <row r="53" spans="1:14" ht="14.4" customHeight="1" x14ac:dyDescent="0.3">
      <c r="A53" s="664" t="s">
        <v>543</v>
      </c>
      <c r="B53" s="665" t="s">
        <v>2184</v>
      </c>
      <c r="C53" s="666" t="s">
        <v>548</v>
      </c>
      <c r="D53" s="667" t="s">
        <v>2185</v>
      </c>
      <c r="E53" s="666" t="s">
        <v>571</v>
      </c>
      <c r="F53" s="667" t="s">
        <v>2192</v>
      </c>
      <c r="G53" s="666" t="s">
        <v>580</v>
      </c>
      <c r="H53" s="666" t="s">
        <v>752</v>
      </c>
      <c r="I53" s="666" t="s">
        <v>753</v>
      </c>
      <c r="J53" s="666" t="s">
        <v>750</v>
      </c>
      <c r="K53" s="666" t="s">
        <v>754</v>
      </c>
      <c r="L53" s="668">
        <v>210.15666666666672</v>
      </c>
      <c r="M53" s="668">
        <v>6</v>
      </c>
      <c r="N53" s="669">
        <v>1260.9400000000003</v>
      </c>
    </row>
    <row r="54" spans="1:14" ht="14.4" customHeight="1" x14ac:dyDescent="0.3">
      <c r="A54" s="664" t="s">
        <v>543</v>
      </c>
      <c r="B54" s="665" t="s">
        <v>2184</v>
      </c>
      <c r="C54" s="666" t="s">
        <v>548</v>
      </c>
      <c r="D54" s="667" t="s">
        <v>2185</v>
      </c>
      <c r="E54" s="666" t="s">
        <v>571</v>
      </c>
      <c r="F54" s="667" t="s">
        <v>2192</v>
      </c>
      <c r="G54" s="666" t="s">
        <v>580</v>
      </c>
      <c r="H54" s="666" t="s">
        <v>755</v>
      </c>
      <c r="I54" s="666" t="s">
        <v>756</v>
      </c>
      <c r="J54" s="666" t="s">
        <v>757</v>
      </c>
      <c r="K54" s="666" t="s">
        <v>758</v>
      </c>
      <c r="L54" s="668">
        <v>219.91950538550003</v>
      </c>
      <c r="M54" s="668">
        <v>1</v>
      </c>
      <c r="N54" s="669">
        <v>219.91950538550003</v>
      </c>
    </row>
    <row r="55" spans="1:14" ht="14.4" customHeight="1" x14ac:dyDescent="0.3">
      <c r="A55" s="664" t="s">
        <v>543</v>
      </c>
      <c r="B55" s="665" t="s">
        <v>2184</v>
      </c>
      <c r="C55" s="666" t="s">
        <v>548</v>
      </c>
      <c r="D55" s="667" t="s">
        <v>2185</v>
      </c>
      <c r="E55" s="666" t="s">
        <v>571</v>
      </c>
      <c r="F55" s="667" t="s">
        <v>2192</v>
      </c>
      <c r="G55" s="666" t="s">
        <v>580</v>
      </c>
      <c r="H55" s="666" t="s">
        <v>759</v>
      </c>
      <c r="I55" s="666" t="s">
        <v>760</v>
      </c>
      <c r="J55" s="666" t="s">
        <v>761</v>
      </c>
      <c r="K55" s="666"/>
      <c r="L55" s="668">
        <v>276.91000000000003</v>
      </c>
      <c r="M55" s="668">
        <v>1</v>
      </c>
      <c r="N55" s="669">
        <v>276.91000000000003</v>
      </c>
    </row>
    <row r="56" spans="1:14" ht="14.4" customHeight="1" x14ac:dyDescent="0.3">
      <c r="A56" s="664" t="s">
        <v>543</v>
      </c>
      <c r="B56" s="665" t="s">
        <v>2184</v>
      </c>
      <c r="C56" s="666" t="s">
        <v>548</v>
      </c>
      <c r="D56" s="667" t="s">
        <v>2185</v>
      </c>
      <c r="E56" s="666" t="s">
        <v>571</v>
      </c>
      <c r="F56" s="667" t="s">
        <v>2192</v>
      </c>
      <c r="G56" s="666" t="s">
        <v>580</v>
      </c>
      <c r="H56" s="666" t="s">
        <v>762</v>
      </c>
      <c r="I56" s="666" t="s">
        <v>763</v>
      </c>
      <c r="J56" s="666" t="s">
        <v>764</v>
      </c>
      <c r="K56" s="666" t="s">
        <v>765</v>
      </c>
      <c r="L56" s="668">
        <v>67.100666666666655</v>
      </c>
      <c r="M56" s="668">
        <v>12</v>
      </c>
      <c r="N56" s="669">
        <v>805.20799999999986</v>
      </c>
    </row>
    <row r="57" spans="1:14" ht="14.4" customHeight="1" x14ac:dyDescent="0.3">
      <c r="A57" s="664" t="s">
        <v>543</v>
      </c>
      <c r="B57" s="665" t="s">
        <v>2184</v>
      </c>
      <c r="C57" s="666" t="s">
        <v>548</v>
      </c>
      <c r="D57" s="667" t="s">
        <v>2185</v>
      </c>
      <c r="E57" s="666" t="s">
        <v>571</v>
      </c>
      <c r="F57" s="667" t="s">
        <v>2192</v>
      </c>
      <c r="G57" s="666" t="s">
        <v>580</v>
      </c>
      <c r="H57" s="666" t="s">
        <v>766</v>
      </c>
      <c r="I57" s="666" t="s">
        <v>767</v>
      </c>
      <c r="J57" s="666" t="s">
        <v>768</v>
      </c>
      <c r="K57" s="666" t="s">
        <v>769</v>
      </c>
      <c r="L57" s="668">
        <v>125.42000000000006</v>
      </c>
      <c r="M57" s="668">
        <v>2</v>
      </c>
      <c r="N57" s="669">
        <v>250.84000000000012</v>
      </c>
    </row>
    <row r="58" spans="1:14" ht="14.4" customHeight="1" x14ac:dyDescent="0.3">
      <c r="A58" s="664" t="s">
        <v>543</v>
      </c>
      <c r="B58" s="665" t="s">
        <v>2184</v>
      </c>
      <c r="C58" s="666" t="s">
        <v>548</v>
      </c>
      <c r="D58" s="667" t="s">
        <v>2185</v>
      </c>
      <c r="E58" s="666" t="s">
        <v>571</v>
      </c>
      <c r="F58" s="667" t="s">
        <v>2192</v>
      </c>
      <c r="G58" s="666" t="s">
        <v>580</v>
      </c>
      <c r="H58" s="666" t="s">
        <v>770</v>
      </c>
      <c r="I58" s="666" t="s">
        <v>771</v>
      </c>
      <c r="J58" s="666" t="s">
        <v>772</v>
      </c>
      <c r="K58" s="666" t="s">
        <v>773</v>
      </c>
      <c r="L58" s="668">
        <v>40.579999999999991</v>
      </c>
      <c r="M58" s="668">
        <v>6</v>
      </c>
      <c r="N58" s="669">
        <v>243.47999999999996</v>
      </c>
    </row>
    <row r="59" spans="1:14" ht="14.4" customHeight="1" x14ac:dyDescent="0.3">
      <c r="A59" s="664" t="s">
        <v>543</v>
      </c>
      <c r="B59" s="665" t="s">
        <v>2184</v>
      </c>
      <c r="C59" s="666" t="s">
        <v>548</v>
      </c>
      <c r="D59" s="667" t="s">
        <v>2185</v>
      </c>
      <c r="E59" s="666" t="s">
        <v>571</v>
      </c>
      <c r="F59" s="667" t="s">
        <v>2192</v>
      </c>
      <c r="G59" s="666" t="s">
        <v>580</v>
      </c>
      <c r="H59" s="666" t="s">
        <v>774</v>
      </c>
      <c r="I59" s="666" t="s">
        <v>775</v>
      </c>
      <c r="J59" s="666" t="s">
        <v>776</v>
      </c>
      <c r="K59" s="666" t="s">
        <v>777</v>
      </c>
      <c r="L59" s="668">
        <v>58.710000000000015</v>
      </c>
      <c r="M59" s="668">
        <v>5</v>
      </c>
      <c r="N59" s="669">
        <v>293.55000000000007</v>
      </c>
    </row>
    <row r="60" spans="1:14" ht="14.4" customHeight="1" x14ac:dyDescent="0.3">
      <c r="A60" s="664" t="s">
        <v>543</v>
      </c>
      <c r="B60" s="665" t="s">
        <v>2184</v>
      </c>
      <c r="C60" s="666" t="s">
        <v>548</v>
      </c>
      <c r="D60" s="667" t="s">
        <v>2185</v>
      </c>
      <c r="E60" s="666" t="s">
        <v>571</v>
      </c>
      <c r="F60" s="667" t="s">
        <v>2192</v>
      </c>
      <c r="G60" s="666" t="s">
        <v>580</v>
      </c>
      <c r="H60" s="666" t="s">
        <v>778</v>
      </c>
      <c r="I60" s="666" t="s">
        <v>779</v>
      </c>
      <c r="J60" s="666" t="s">
        <v>780</v>
      </c>
      <c r="K60" s="666" t="s">
        <v>781</v>
      </c>
      <c r="L60" s="668">
        <v>171.99000000000007</v>
      </c>
      <c r="M60" s="668">
        <v>1</v>
      </c>
      <c r="N60" s="669">
        <v>171.99000000000007</v>
      </c>
    </row>
    <row r="61" spans="1:14" ht="14.4" customHeight="1" x14ac:dyDescent="0.3">
      <c r="A61" s="664" t="s">
        <v>543</v>
      </c>
      <c r="B61" s="665" t="s">
        <v>2184</v>
      </c>
      <c r="C61" s="666" t="s">
        <v>548</v>
      </c>
      <c r="D61" s="667" t="s">
        <v>2185</v>
      </c>
      <c r="E61" s="666" t="s">
        <v>571</v>
      </c>
      <c r="F61" s="667" t="s">
        <v>2192</v>
      </c>
      <c r="G61" s="666" t="s">
        <v>580</v>
      </c>
      <c r="H61" s="666" t="s">
        <v>782</v>
      </c>
      <c r="I61" s="666" t="s">
        <v>783</v>
      </c>
      <c r="J61" s="666" t="s">
        <v>784</v>
      </c>
      <c r="K61" s="666" t="s">
        <v>785</v>
      </c>
      <c r="L61" s="668">
        <v>18.669999999999995</v>
      </c>
      <c r="M61" s="668">
        <v>2</v>
      </c>
      <c r="N61" s="669">
        <v>37.339999999999989</v>
      </c>
    </row>
    <row r="62" spans="1:14" ht="14.4" customHeight="1" x14ac:dyDescent="0.3">
      <c r="A62" s="664" t="s">
        <v>543</v>
      </c>
      <c r="B62" s="665" t="s">
        <v>2184</v>
      </c>
      <c r="C62" s="666" t="s">
        <v>548</v>
      </c>
      <c r="D62" s="667" t="s">
        <v>2185</v>
      </c>
      <c r="E62" s="666" t="s">
        <v>571</v>
      </c>
      <c r="F62" s="667" t="s">
        <v>2192</v>
      </c>
      <c r="G62" s="666" t="s">
        <v>580</v>
      </c>
      <c r="H62" s="666" t="s">
        <v>786</v>
      </c>
      <c r="I62" s="666" t="s">
        <v>787</v>
      </c>
      <c r="J62" s="666" t="s">
        <v>788</v>
      </c>
      <c r="K62" s="666" t="s">
        <v>789</v>
      </c>
      <c r="L62" s="668">
        <v>34.669999608507787</v>
      </c>
      <c r="M62" s="668">
        <v>2</v>
      </c>
      <c r="N62" s="669">
        <v>69.339999217015574</v>
      </c>
    </row>
    <row r="63" spans="1:14" ht="14.4" customHeight="1" x14ac:dyDescent="0.3">
      <c r="A63" s="664" t="s">
        <v>543</v>
      </c>
      <c r="B63" s="665" t="s">
        <v>2184</v>
      </c>
      <c r="C63" s="666" t="s">
        <v>548</v>
      </c>
      <c r="D63" s="667" t="s">
        <v>2185</v>
      </c>
      <c r="E63" s="666" t="s">
        <v>571</v>
      </c>
      <c r="F63" s="667" t="s">
        <v>2192</v>
      </c>
      <c r="G63" s="666" t="s">
        <v>580</v>
      </c>
      <c r="H63" s="666" t="s">
        <v>790</v>
      </c>
      <c r="I63" s="666" t="s">
        <v>791</v>
      </c>
      <c r="J63" s="666" t="s">
        <v>784</v>
      </c>
      <c r="K63" s="666" t="s">
        <v>792</v>
      </c>
      <c r="L63" s="668">
        <v>26.84990127962638</v>
      </c>
      <c r="M63" s="668">
        <v>2</v>
      </c>
      <c r="N63" s="669">
        <v>53.69980255925276</v>
      </c>
    </row>
    <row r="64" spans="1:14" ht="14.4" customHeight="1" x14ac:dyDescent="0.3">
      <c r="A64" s="664" t="s">
        <v>543</v>
      </c>
      <c r="B64" s="665" t="s">
        <v>2184</v>
      </c>
      <c r="C64" s="666" t="s">
        <v>548</v>
      </c>
      <c r="D64" s="667" t="s">
        <v>2185</v>
      </c>
      <c r="E64" s="666" t="s">
        <v>571</v>
      </c>
      <c r="F64" s="667" t="s">
        <v>2192</v>
      </c>
      <c r="G64" s="666" t="s">
        <v>580</v>
      </c>
      <c r="H64" s="666" t="s">
        <v>793</v>
      </c>
      <c r="I64" s="666" t="s">
        <v>760</v>
      </c>
      <c r="J64" s="666" t="s">
        <v>794</v>
      </c>
      <c r="K64" s="666"/>
      <c r="L64" s="668">
        <v>191.13092713242509</v>
      </c>
      <c r="M64" s="668">
        <v>6</v>
      </c>
      <c r="N64" s="669">
        <v>1146.7855627945505</v>
      </c>
    </row>
    <row r="65" spans="1:14" ht="14.4" customHeight="1" x14ac:dyDescent="0.3">
      <c r="A65" s="664" t="s">
        <v>543</v>
      </c>
      <c r="B65" s="665" t="s">
        <v>2184</v>
      </c>
      <c r="C65" s="666" t="s">
        <v>548</v>
      </c>
      <c r="D65" s="667" t="s">
        <v>2185</v>
      </c>
      <c r="E65" s="666" t="s">
        <v>571</v>
      </c>
      <c r="F65" s="667" t="s">
        <v>2192</v>
      </c>
      <c r="G65" s="666" t="s">
        <v>580</v>
      </c>
      <c r="H65" s="666" t="s">
        <v>795</v>
      </c>
      <c r="I65" s="666" t="s">
        <v>760</v>
      </c>
      <c r="J65" s="666" t="s">
        <v>796</v>
      </c>
      <c r="K65" s="666"/>
      <c r="L65" s="668">
        <v>153.75</v>
      </c>
      <c r="M65" s="668">
        <v>1</v>
      </c>
      <c r="N65" s="669">
        <v>153.75</v>
      </c>
    </row>
    <row r="66" spans="1:14" ht="14.4" customHeight="1" x14ac:dyDescent="0.3">
      <c r="A66" s="664" t="s">
        <v>543</v>
      </c>
      <c r="B66" s="665" t="s">
        <v>2184</v>
      </c>
      <c r="C66" s="666" t="s">
        <v>548</v>
      </c>
      <c r="D66" s="667" t="s">
        <v>2185</v>
      </c>
      <c r="E66" s="666" t="s">
        <v>571</v>
      </c>
      <c r="F66" s="667" t="s">
        <v>2192</v>
      </c>
      <c r="G66" s="666" t="s">
        <v>580</v>
      </c>
      <c r="H66" s="666" t="s">
        <v>797</v>
      </c>
      <c r="I66" s="666" t="s">
        <v>798</v>
      </c>
      <c r="J66" s="666" t="s">
        <v>623</v>
      </c>
      <c r="K66" s="666" t="s">
        <v>799</v>
      </c>
      <c r="L66" s="668">
        <v>42.169999999999995</v>
      </c>
      <c r="M66" s="668">
        <v>2</v>
      </c>
      <c r="N66" s="669">
        <v>84.339999999999989</v>
      </c>
    </row>
    <row r="67" spans="1:14" ht="14.4" customHeight="1" x14ac:dyDescent="0.3">
      <c r="A67" s="664" t="s">
        <v>543</v>
      </c>
      <c r="B67" s="665" t="s">
        <v>2184</v>
      </c>
      <c r="C67" s="666" t="s">
        <v>548</v>
      </c>
      <c r="D67" s="667" t="s">
        <v>2185</v>
      </c>
      <c r="E67" s="666" t="s">
        <v>571</v>
      </c>
      <c r="F67" s="667" t="s">
        <v>2192</v>
      </c>
      <c r="G67" s="666" t="s">
        <v>580</v>
      </c>
      <c r="H67" s="666" t="s">
        <v>800</v>
      </c>
      <c r="I67" s="666" t="s">
        <v>801</v>
      </c>
      <c r="J67" s="666" t="s">
        <v>802</v>
      </c>
      <c r="K67" s="666" t="s">
        <v>803</v>
      </c>
      <c r="L67" s="668">
        <v>123.41994458096272</v>
      </c>
      <c r="M67" s="668">
        <v>5</v>
      </c>
      <c r="N67" s="669">
        <v>617.09972290481358</v>
      </c>
    </row>
    <row r="68" spans="1:14" ht="14.4" customHeight="1" x14ac:dyDescent="0.3">
      <c r="A68" s="664" t="s">
        <v>543</v>
      </c>
      <c r="B68" s="665" t="s">
        <v>2184</v>
      </c>
      <c r="C68" s="666" t="s">
        <v>548</v>
      </c>
      <c r="D68" s="667" t="s">
        <v>2185</v>
      </c>
      <c r="E68" s="666" t="s">
        <v>571</v>
      </c>
      <c r="F68" s="667" t="s">
        <v>2192</v>
      </c>
      <c r="G68" s="666" t="s">
        <v>580</v>
      </c>
      <c r="H68" s="666" t="s">
        <v>804</v>
      </c>
      <c r="I68" s="666" t="s">
        <v>805</v>
      </c>
      <c r="J68" s="666" t="s">
        <v>806</v>
      </c>
      <c r="K68" s="666" t="s">
        <v>807</v>
      </c>
      <c r="L68" s="668">
        <v>60.280000000000015</v>
      </c>
      <c r="M68" s="668">
        <v>2</v>
      </c>
      <c r="N68" s="669">
        <v>120.56000000000003</v>
      </c>
    </row>
    <row r="69" spans="1:14" ht="14.4" customHeight="1" x14ac:dyDescent="0.3">
      <c r="A69" s="664" t="s">
        <v>543</v>
      </c>
      <c r="B69" s="665" t="s">
        <v>2184</v>
      </c>
      <c r="C69" s="666" t="s">
        <v>548</v>
      </c>
      <c r="D69" s="667" t="s">
        <v>2185</v>
      </c>
      <c r="E69" s="666" t="s">
        <v>571</v>
      </c>
      <c r="F69" s="667" t="s">
        <v>2192</v>
      </c>
      <c r="G69" s="666" t="s">
        <v>580</v>
      </c>
      <c r="H69" s="666" t="s">
        <v>808</v>
      </c>
      <c r="I69" s="666" t="s">
        <v>809</v>
      </c>
      <c r="J69" s="666" t="s">
        <v>810</v>
      </c>
      <c r="K69" s="666" t="s">
        <v>811</v>
      </c>
      <c r="L69" s="668">
        <v>1592.8</v>
      </c>
      <c r="M69" s="668">
        <v>7</v>
      </c>
      <c r="N69" s="669">
        <v>11149.6</v>
      </c>
    </row>
    <row r="70" spans="1:14" ht="14.4" customHeight="1" x14ac:dyDescent="0.3">
      <c r="A70" s="664" t="s">
        <v>543</v>
      </c>
      <c r="B70" s="665" t="s">
        <v>2184</v>
      </c>
      <c r="C70" s="666" t="s">
        <v>548</v>
      </c>
      <c r="D70" s="667" t="s">
        <v>2185</v>
      </c>
      <c r="E70" s="666" t="s">
        <v>571</v>
      </c>
      <c r="F70" s="667" t="s">
        <v>2192</v>
      </c>
      <c r="G70" s="666" t="s">
        <v>580</v>
      </c>
      <c r="H70" s="666" t="s">
        <v>812</v>
      </c>
      <c r="I70" s="666" t="s">
        <v>813</v>
      </c>
      <c r="J70" s="666" t="s">
        <v>814</v>
      </c>
      <c r="K70" s="666" t="s">
        <v>815</v>
      </c>
      <c r="L70" s="668">
        <v>114.2</v>
      </c>
      <c r="M70" s="668">
        <v>1</v>
      </c>
      <c r="N70" s="669">
        <v>114.2</v>
      </c>
    </row>
    <row r="71" spans="1:14" ht="14.4" customHeight="1" x14ac:dyDescent="0.3">
      <c r="A71" s="664" t="s">
        <v>543</v>
      </c>
      <c r="B71" s="665" t="s">
        <v>2184</v>
      </c>
      <c r="C71" s="666" t="s">
        <v>548</v>
      </c>
      <c r="D71" s="667" t="s">
        <v>2185</v>
      </c>
      <c r="E71" s="666" t="s">
        <v>571</v>
      </c>
      <c r="F71" s="667" t="s">
        <v>2192</v>
      </c>
      <c r="G71" s="666" t="s">
        <v>580</v>
      </c>
      <c r="H71" s="666" t="s">
        <v>816</v>
      </c>
      <c r="I71" s="666" t="s">
        <v>817</v>
      </c>
      <c r="J71" s="666" t="s">
        <v>818</v>
      </c>
      <c r="K71" s="666" t="s">
        <v>638</v>
      </c>
      <c r="L71" s="668">
        <v>67.349999999999994</v>
      </c>
      <c r="M71" s="668">
        <v>1</v>
      </c>
      <c r="N71" s="669">
        <v>67.349999999999994</v>
      </c>
    </row>
    <row r="72" spans="1:14" ht="14.4" customHeight="1" x14ac:dyDescent="0.3">
      <c r="A72" s="664" t="s">
        <v>543</v>
      </c>
      <c r="B72" s="665" t="s">
        <v>2184</v>
      </c>
      <c r="C72" s="666" t="s">
        <v>548</v>
      </c>
      <c r="D72" s="667" t="s">
        <v>2185</v>
      </c>
      <c r="E72" s="666" t="s">
        <v>571</v>
      </c>
      <c r="F72" s="667" t="s">
        <v>2192</v>
      </c>
      <c r="G72" s="666" t="s">
        <v>580</v>
      </c>
      <c r="H72" s="666" t="s">
        <v>819</v>
      </c>
      <c r="I72" s="666" t="s">
        <v>820</v>
      </c>
      <c r="J72" s="666" t="s">
        <v>821</v>
      </c>
      <c r="K72" s="666" t="s">
        <v>822</v>
      </c>
      <c r="L72" s="668">
        <v>1704.56</v>
      </c>
      <c r="M72" s="668">
        <v>1</v>
      </c>
      <c r="N72" s="669">
        <v>1704.56</v>
      </c>
    </row>
    <row r="73" spans="1:14" ht="14.4" customHeight="1" x14ac:dyDescent="0.3">
      <c r="A73" s="664" t="s">
        <v>543</v>
      </c>
      <c r="B73" s="665" t="s">
        <v>2184</v>
      </c>
      <c r="C73" s="666" t="s">
        <v>548</v>
      </c>
      <c r="D73" s="667" t="s">
        <v>2185</v>
      </c>
      <c r="E73" s="666" t="s">
        <v>571</v>
      </c>
      <c r="F73" s="667" t="s">
        <v>2192</v>
      </c>
      <c r="G73" s="666" t="s">
        <v>580</v>
      </c>
      <c r="H73" s="666" t="s">
        <v>823</v>
      </c>
      <c r="I73" s="666" t="s">
        <v>824</v>
      </c>
      <c r="J73" s="666" t="s">
        <v>825</v>
      </c>
      <c r="K73" s="666" t="s">
        <v>826</v>
      </c>
      <c r="L73" s="668">
        <v>138.37</v>
      </c>
      <c r="M73" s="668">
        <v>2</v>
      </c>
      <c r="N73" s="669">
        <v>276.74</v>
      </c>
    </row>
    <row r="74" spans="1:14" ht="14.4" customHeight="1" x14ac:dyDescent="0.3">
      <c r="A74" s="664" t="s">
        <v>543</v>
      </c>
      <c r="B74" s="665" t="s">
        <v>2184</v>
      </c>
      <c r="C74" s="666" t="s">
        <v>548</v>
      </c>
      <c r="D74" s="667" t="s">
        <v>2185</v>
      </c>
      <c r="E74" s="666" t="s">
        <v>571</v>
      </c>
      <c r="F74" s="667" t="s">
        <v>2192</v>
      </c>
      <c r="G74" s="666" t="s">
        <v>580</v>
      </c>
      <c r="H74" s="666" t="s">
        <v>827</v>
      </c>
      <c r="I74" s="666" t="s">
        <v>828</v>
      </c>
      <c r="J74" s="666" t="s">
        <v>691</v>
      </c>
      <c r="K74" s="666" t="s">
        <v>829</v>
      </c>
      <c r="L74" s="668">
        <v>56.880234217985681</v>
      </c>
      <c r="M74" s="668">
        <v>60</v>
      </c>
      <c r="N74" s="669">
        <v>3412.8140530791406</v>
      </c>
    </row>
    <row r="75" spans="1:14" ht="14.4" customHeight="1" x14ac:dyDescent="0.3">
      <c r="A75" s="664" t="s">
        <v>543</v>
      </c>
      <c r="B75" s="665" t="s">
        <v>2184</v>
      </c>
      <c r="C75" s="666" t="s">
        <v>548</v>
      </c>
      <c r="D75" s="667" t="s">
        <v>2185</v>
      </c>
      <c r="E75" s="666" t="s">
        <v>571</v>
      </c>
      <c r="F75" s="667" t="s">
        <v>2192</v>
      </c>
      <c r="G75" s="666" t="s">
        <v>580</v>
      </c>
      <c r="H75" s="666" t="s">
        <v>830</v>
      </c>
      <c r="I75" s="666" t="s">
        <v>831</v>
      </c>
      <c r="J75" s="666" t="s">
        <v>832</v>
      </c>
      <c r="K75" s="666" t="s">
        <v>833</v>
      </c>
      <c r="L75" s="668">
        <v>91.11001337808851</v>
      </c>
      <c r="M75" s="668">
        <v>1</v>
      </c>
      <c r="N75" s="669">
        <v>91.11001337808851</v>
      </c>
    </row>
    <row r="76" spans="1:14" ht="14.4" customHeight="1" x14ac:dyDescent="0.3">
      <c r="A76" s="664" t="s">
        <v>543</v>
      </c>
      <c r="B76" s="665" t="s">
        <v>2184</v>
      </c>
      <c r="C76" s="666" t="s">
        <v>548</v>
      </c>
      <c r="D76" s="667" t="s">
        <v>2185</v>
      </c>
      <c r="E76" s="666" t="s">
        <v>571</v>
      </c>
      <c r="F76" s="667" t="s">
        <v>2192</v>
      </c>
      <c r="G76" s="666" t="s">
        <v>580</v>
      </c>
      <c r="H76" s="666" t="s">
        <v>834</v>
      </c>
      <c r="I76" s="666" t="s">
        <v>835</v>
      </c>
      <c r="J76" s="666" t="s">
        <v>836</v>
      </c>
      <c r="K76" s="666" t="s">
        <v>837</v>
      </c>
      <c r="L76" s="668">
        <v>393.16333333333324</v>
      </c>
      <c r="M76" s="668">
        <v>9</v>
      </c>
      <c r="N76" s="669">
        <v>3538.4699999999993</v>
      </c>
    </row>
    <row r="77" spans="1:14" ht="14.4" customHeight="1" x14ac:dyDescent="0.3">
      <c r="A77" s="664" t="s">
        <v>543</v>
      </c>
      <c r="B77" s="665" t="s">
        <v>2184</v>
      </c>
      <c r="C77" s="666" t="s">
        <v>548</v>
      </c>
      <c r="D77" s="667" t="s">
        <v>2185</v>
      </c>
      <c r="E77" s="666" t="s">
        <v>571</v>
      </c>
      <c r="F77" s="667" t="s">
        <v>2192</v>
      </c>
      <c r="G77" s="666" t="s">
        <v>580</v>
      </c>
      <c r="H77" s="666" t="s">
        <v>838</v>
      </c>
      <c r="I77" s="666" t="s">
        <v>839</v>
      </c>
      <c r="J77" s="666" t="s">
        <v>840</v>
      </c>
      <c r="K77" s="666" t="s">
        <v>841</v>
      </c>
      <c r="L77" s="668">
        <v>20.759999999999998</v>
      </c>
      <c r="M77" s="668">
        <v>60</v>
      </c>
      <c r="N77" s="669">
        <v>1245.5999999999999</v>
      </c>
    </row>
    <row r="78" spans="1:14" ht="14.4" customHeight="1" x14ac:dyDescent="0.3">
      <c r="A78" s="664" t="s">
        <v>543</v>
      </c>
      <c r="B78" s="665" t="s">
        <v>2184</v>
      </c>
      <c r="C78" s="666" t="s">
        <v>548</v>
      </c>
      <c r="D78" s="667" t="s">
        <v>2185</v>
      </c>
      <c r="E78" s="666" t="s">
        <v>571</v>
      </c>
      <c r="F78" s="667" t="s">
        <v>2192</v>
      </c>
      <c r="G78" s="666" t="s">
        <v>580</v>
      </c>
      <c r="H78" s="666" t="s">
        <v>842</v>
      </c>
      <c r="I78" s="666" t="s">
        <v>843</v>
      </c>
      <c r="J78" s="666" t="s">
        <v>844</v>
      </c>
      <c r="K78" s="666" t="s">
        <v>845</v>
      </c>
      <c r="L78" s="668">
        <v>68.939999999999984</v>
      </c>
      <c r="M78" s="668">
        <v>1</v>
      </c>
      <c r="N78" s="669">
        <v>68.939999999999984</v>
      </c>
    </row>
    <row r="79" spans="1:14" ht="14.4" customHeight="1" x14ac:dyDescent="0.3">
      <c r="A79" s="664" t="s">
        <v>543</v>
      </c>
      <c r="B79" s="665" t="s">
        <v>2184</v>
      </c>
      <c r="C79" s="666" t="s">
        <v>548</v>
      </c>
      <c r="D79" s="667" t="s">
        <v>2185</v>
      </c>
      <c r="E79" s="666" t="s">
        <v>571</v>
      </c>
      <c r="F79" s="667" t="s">
        <v>2192</v>
      </c>
      <c r="G79" s="666" t="s">
        <v>580</v>
      </c>
      <c r="H79" s="666" t="s">
        <v>846</v>
      </c>
      <c r="I79" s="666" t="s">
        <v>847</v>
      </c>
      <c r="J79" s="666" t="s">
        <v>848</v>
      </c>
      <c r="K79" s="666" t="s">
        <v>849</v>
      </c>
      <c r="L79" s="668">
        <v>43.343333333333348</v>
      </c>
      <c r="M79" s="668">
        <v>45</v>
      </c>
      <c r="N79" s="669">
        <v>1950.4500000000005</v>
      </c>
    </row>
    <row r="80" spans="1:14" ht="14.4" customHeight="1" x14ac:dyDescent="0.3">
      <c r="A80" s="664" t="s">
        <v>543</v>
      </c>
      <c r="B80" s="665" t="s">
        <v>2184</v>
      </c>
      <c r="C80" s="666" t="s">
        <v>548</v>
      </c>
      <c r="D80" s="667" t="s">
        <v>2185</v>
      </c>
      <c r="E80" s="666" t="s">
        <v>571</v>
      </c>
      <c r="F80" s="667" t="s">
        <v>2192</v>
      </c>
      <c r="G80" s="666" t="s">
        <v>580</v>
      </c>
      <c r="H80" s="666" t="s">
        <v>850</v>
      </c>
      <c r="I80" s="666" t="s">
        <v>851</v>
      </c>
      <c r="J80" s="666" t="s">
        <v>852</v>
      </c>
      <c r="K80" s="666" t="s">
        <v>853</v>
      </c>
      <c r="L80" s="668">
        <v>39.693867949717898</v>
      </c>
      <c r="M80" s="668">
        <v>10</v>
      </c>
      <c r="N80" s="669">
        <v>396.93867949717895</v>
      </c>
    </row>
    <row r="81" spans="1:14" ht="14.4" customHeight="1" x14ac:dyDescent="0.3">
      <c r="A81" s="664" t="s">
        <v>543</v>
      </c>
      <c r="B81" s="665" t="s">
        <v>2184</v>
      </c>
      <c r="C81" s="666" t="s">
        <v>548</v>
      </c>
      <c r="D81" s="667" t="s">
        <v>2185</v>
      </c>
      <c r="E81" s="666" t="s">
        <v>571</v>
      </c>
      <c r="F81" s="667" t="s">
        <v>2192</v>
      </c>
      <c r="G81" s="666" t="s">
        <v>580</v>
      </c>
      <c r="H81" s="666" t="s">
        <v>854</v>
      </c>
      <c r="I81" s="666" t="s">
        <v>760</v>
      </c>
      <c r="J81" s="666" t="s">
        <v>855</v>
      </c>
      <c r="K81" s="666"/>
      <c r="L81" s="668">
        <v>67.759994368809373</v>
      </c>
      <c r="M81" s="668">
        <v>3</v>
      </c>
      <c r="N81" s="669">
        <v>203.27998310642812</v>
      </c>
    </row>
    <row r="82" spans="1:14" ht="14.4" customHeight="1" x14ac:dyDescent="0.3">
      <c r="A82" s="664" t="s">
        <v>543</v>
      </c>
      <c r="B82" s="665" t="s">
        <v>2184</v>
      </c>
      <c r="C82" s="666" t="s">
        <v>548</v>
      </c>
      <c r="D82" s="667" t="s">
        <v>2185</v>
      </c>
      <c r="E82" s="666" t="s">
        <v>571</v>
      </c>
      <c r="F82" s="667" t="s">
        <v>2192</v>
      </c>
      <c r="G82" s="666" t="s">
        <v>580</v>
      </c>
      <c r="H82" s="666" t="s">
        <v>856</v>
      </c>
      <c r="I82" s="666" t="s">
        <v>857</v>
      </c>
      <c r="J82" s="666" t="s">
        <v>611</v>
      </c>
      <c r="K82" s="666" t="s">
        <v>858</v>
      </c>
      <c r="L82" s="668">
        <v>69.31</v>
      </c>
      <c r="M82" s="668">
        <v>6</v>
      </c>
      <c r="N82" s="669">
        <v>415.86</v>
      </c>
    </row>
    <row r="83" spans="1:14" ht="14.4" customHeight="1" x14ac:dyDescent="0.3">
      <c r="A83" s="664" t="s">
        <v>543</v>
      </c>
      <c r="B83" s="665" t="s">
        <v>2184</v>
      </c>
      <c r="C83" s="666" t="s">
        <v>548</v>
      </c>
      <c r="D83" s="667" t="s">
        <v>2185</v>
      </c>
      <c r="E83" s="666" t="s">
        <v>571</v>
      </c>
      <c r="F83" s="667" t="s">
        <v>2192</v>
      </c>
      <c r="G83" s="666" t="s">
        <v>580</v>
      </c>
      <c r="H83" s="666" t="s">
        <v>859</v>
      </c>
      <c r="I83" s="666" t="s">
        <v>860</v>
      </c>
      <c r="J83" s="666" t="s">
        <v>861</v>
      </c>
      <c r="K83" s="666" t="s">
        <v>862</v>
      </c>
      <c r="L83" s="668">
        <v>51.930000000000014</v>
      </c>
      <c r="M83" s="668">
        <v>1</v>
      </c>
      <c r="N83" s="669">
        <v>51.930000000000014</v>
      </c>
    </row>
    <row r="84" spans="1:14" ht="14.4" customHeight="1" x14ac:dyDescent="0.3">
      <c r="A84" s="664" t="s">
        <v>543</v>
      </c>
      <c r="B84" s="665" t="s">
        <v>2184</v>
      </c>
      <c r="C84" s="666" t="s">
        <v>548</v>
      </c>
      <c r="D84" s="667" t="s">
        <v>2185</v>
      </c>
      <c r="E84" s="666" t="s">
        <v>571</v>
      </c>
      <c r="F84" s="667" t="s">
        <v>2192</v>
      </c>
      <c r="G84" s="666" t="s">
        <v>580</v>
      </c>
      <c r="H84" s="666" t="s">
        <v>863</v>
      </c>
      <c r="I84" s="666" t="s">
        <v>760</v>
      </c>
      <c r="J84" s="666" t="s">
        <v>864</v>
      </c>
      <c r="K84" s="666"/>
      <c r="L84" s="668">
        <v>75.165971633115902</v>
      </c>
      <c r="M84" s="668">
        <v>1</v>
      </c>
      <c r="N84" s="669">
        <v>75.165971633115902</v>
      </c>
    </row>
    <row r="85" spans="1:14" ht="14.4" customHeight="1" x14ac:dyDescent="0.3">
      <c r="A85" s="664" t="s">
        <v>543</v>
      </c>
      <c r="B85" s="665" t="s">
        <v>2184</v>
      </c>
      <c r="C85" s="666" t="s">
        <v>548</v>
      </c>
      <c r="D85" s="667" t="s">
        <v>2185</v>
      </c>
      <c r="E85" s="666" t="s">
        <v>571</v>
      </c>
      <c r="F85" s="667" t="s">
        <v>2192</v>
      </c>
      <c r="G85" s="666" t="s">
        <v>580</v>
      </c>
      <c r="H85" s="666" t="s">
        <v>865</v>
      </c>
      <c r="I85" s="666" t="s">
        <v>760</v>
      </c>
      <c r="J85" s="666" t="s">
        <v>866</v>
      </c>
      <c r="K85" s="666"/>
      <c r="L85" s="668">
        <v>48.629999999999974</v>
      </c>
      <c r="M85" s="668">
        <v>1</v>
      </c>
      <c r="N85" s="669">
        <v>48.629999999999974</v>
      </c>
    </row>
    <row r="86" spans="1:14" ht="14.4" customHeight="1" x14ac:dyDescent="0.3">
      <c r="A86" s="664" t="s">
        <v>543</v>
      </c>
      <c r="B86" s="665" t="s">
        <v>2184</v>
      </c>
      <c r="C86" s="666" t="s">
        <v>548</v>
      </c>
      <c r="D86" s="667" t="s">
        <v>2185</v>
      </c>
      <c r="E86" s="666" t="s">
        <v>571</v>
      </c>
      <c r="F86" s="667" t="s">
        <v>2192</v>
      </c>
      <c r="G86" s="666" t="s">
        <v>580</v>
      </c>
      <c r="H86" s="666" t="s">
        <v>867</v>
      </c>
      <c r="I86" s="666" t="s">
        <v>868</v>
      </c>
      <c r="J86" s="666" t="s">
        <v>869</v>
      </c>
      <c r="K86" s="666" t="s">
        <v>870</v>
      </c>
      <c r="L86" s="668">
        <v>98.449999999999989</v>
      </c>
      <c r="M86" s="668">
        <v>3</v>
      </c>
      <c r="N86" s="669">
        <v>295.34999999999997</v>
      </c>
    </row>
    <row r="87" spans="1:14" ht="14.4" customHeight="1" x14ac:dyDescent="0.3">
      <c r="A87" s="664" t="s">
        <v>543</v>
      </c>
      <c r="B87" s="665" t="s">
        <v>2184</v>
      </c>
      <c r="C87" s="666" t="s">
        <v>548</v>
      </c>
      <c r="D87" s="667" t="s">
        <v>2185</v>
      </c>
      <c r="E87" s="666" t="s">
        <v>571</v>
      </c>
      <c r="F87" s="667" t="s">
        <v>2192</v>
      </c>
      <c r="G87" s="666" t="s">
        <v>580</v>
      </c>
      <c r="H87" s="666" t="s">
        <v>871</v>
      </c>
      <c r="I87" s="666" t="s">
        <v>872</v>
      </c>
      <c r="J87" s="666" t="s">
        <v>873</v>
      </c>
      <c r="K87" s="666" t="s">
        <v>874</v>
      </c>
      <c r="L87" s="668">
        <v>104.06996879196615</v>
      </c>
      <c r="M87" s="668">
        <v>15</v>
      </c>
      <c r="N87" s="669">
        <v>1561.0495318794922</v>
      </c>
    </row>
    <row r="88" spans="1:14" ht="14.4" customHeight="1" x14ac:dyDescent="0.3">
      <c r="A88" s="664" t="s">
        <v>543</v>
      </c>
      <c r="B88" s="665" t="s">
        <v>2184</v>
      </c>
      <c r="C88" s="666" t="s">
        <v>548</v>
      </c>
      <c r="D88" s="667" t="s">
        <v>2185</v>
      </c>
      <c r="E88" s="666" t="s">
        <v>571</v>
      </c>
      <c r="F88" s="667" t="s">
        <v>2192</v>
      </c>
      <c r="G88" s="666" t="s">
        <v>580</v>
      </c>
      <c r="H88" s="666" t="s">
        <v>875</v>
      </c>
      <c r="I88" s="666" t="s">
        <v>876</v>
      </c>
      <c r="J88" s="666" t="s">
        <v>877</v>
      </c>
      <c r="K88" s="666" t="s">
        <v>878</v>
      </c>
      <c r="L88" s="668">
        <v>3569.2799999999997</v>
      </c>
      <c r="M88" s="668">
        <v>1</v>
      </c>
      <c r="N88" s="669">
        <v>3569.2799999999997</v>
      </c>
    </row>
    <row r="89" spans="1:14" ht="14.4" customHeight="1" x14ac:dyDescent="0.3">
      <c r="A89" s="664" t="s">
        <v>543</v>
      </c>
      <c r="B89" s="665" t="s">
        <v>2184</v>
      </c>
      <c r="C89" s="666" t="s">
        <v>548</v>
      </c>
      <c r="D89" s="667" t="s">
        <v>2185</v>
      </c>
      <c r="E89" s="666" t="s">
        <v>571</v>
      </c>
      <c r="F89" s="667" t="s">
        <v>2192</v>
      </c>
      <c r="G89" s="666" t="s">
        <v>580</v>
      </c>
      <c r="H89" s="666" t="s">
        <v>879</v>
      </c>
      <c r="I89" s="666" t="s">
        <v>880</v>
      </c>
      <c r="J89" s="666" t="s">
        <v>881</v>
      </c>
      <c r="K89" s="666" t="s">
        <v>882</v>
      </c>
      <c r="L89" s="668">
        <v>290.50000000000011</v>
      </c>
      <c r="M89" s="668">
        <v>1</v>
      </c>
      <c r="N89" s="669">
        <v>290.50000000000011</v>
      </c>
    </row>
    <row r="90" spans="1:14" ht="14.4" customHeight="1" x14ac:dyDescent="0.3">
      <c r="A90" s="664" t="s">
        <v>543</v>
      </c>
      <c r="B90" s="665" t="s">
        <v>2184</v>
      </c>
      <c r="C90" s="666" t="s">
        <v>548</v>
      </c>
      <c r="D90" s="667" t="s">
        <v>2185</v>
      </c>
      <c r="E90" s="666" t="s">
        <v>571</v>
      </c>
      <c r="F90" s="667" t="s">
        <v>2192</v>
      </c>
      <c r="G90" s="666" t="s">
        <v>580</v>
      </c>
      <c r="H90" s="666" t="s">
        <v>883</v>
      </c>
      <c r="I90" s="666" t="s">
        <v>884</v>
      </c>
      <c r="J90" s="666" t="s">
        <v>885</v>
      </c>
      <c r="K90" s="666" t="s">
        <v>886</v>
      </c>
      <c r="L90" s="668">
        <v>47.54</v>
      </c>
      <c r="M90" s="668">
        <v>7</v>
      </c>
      <c r="N90" s="669">
        <v>332.78</v>
      </c>
    </row>
    <row r="91" spans="1:14" ht="14.4" customHeight="1" x14ac:dyDescent="0.3">
      <c r="A91" s="664" t="s">
        <v>543</v>
      </c>
      <c r="B91" s="665" t="s">
        <v>2184</v>
      </c>
      <c r="C91" s="666" t="s">
        <v>548</v>
      </c>
      <c r="D91" s="667" t="s">
        <v>2185</v>
      </c>
      <c r="E91" s="666" t="s">
        <v>571</v>
      </c>
      <c r="F91" s="667" t="s">
        <v>2192</v>
      </c>
      <c r="G91" s="666" t="s">
        <v>580</v>
      </c>
      <c r="H91" s="666" t="s">
        <v>887</v>
      </c>
      <c r="I91" s="666" t="s">
        <v>760</v>
      </c>
      <c r="J91" s="666" t="s">
        <v>888</v>
      </c>
      <c r="K91" s="666"/>
      <c r="L91" s="668">
        <v>147.49895330939023</v>
      </c>
      <c r="M91" s="668">
        <v>1</v>
      </c>
      <c r="N91" s="669">
        <v>147.49895330939023</v>
      </c>
    </row>
    <row r="92" spans="1:14" ht="14.4" customHeight="1" x14ac:dyDescent="0.3">
      <c r="A92" s="664" t="s">
        <v>543</v>
      </c>
      <c r="B92" s="665" t="s">
        <v>2184</v>
      </c>
      <c r="C92" s="666" t="s">
        <v>548</v>
      </c>
      <c r="D92" s="667" t="s">
        <v>2185</v>
      </c>
      <c r="E92" s="666" t="s">
        <v>571</v>
      </c>
      <c r="F92" s="667" t="s">
        <v>2192</v>
      </c>
      <c r="G92" s="666" t="s">
        <v>580</v>
      </c>
      <c r="H92" s="666" t="s">
        <v>889</v>
      </c>
      <c r="I92" s="666" t="s">
        <v>890</v>
      </c>
      <c r="J92" s="666" t="s">
        <v>891</v>
      </c>
      <c r="K92" s="666" t="s">
        <v>892</v>
      </c>
      <c r="L92" s="668">
        <v>112.5</v>
      </c>
      <c r="M92" s="668">
        <v>32</v>
      </c>
      <c r="N92" s="669">
        <v>3600</v>
      </c>
    </row>
    <row r="93" spans="1:14" ht="14.4" customHeight="1" x14ac:dyDescent="0.3">
      <c r="A93" s="664" t="s">
        <v>543</v>
      </c>
      <c r="B93" s="665" t="s">
        <v>2184</v>
      </c>
      <c r="C93" s="666" t="s">
        <v>548</v>
      </c>
      <c r="D93" s="667" t="s">
        <v>2185</v>
      </c>
      <c r="E93" s="666" t="s">
        <v>571</v>
      </c>
      <c r="F93" s="667" t="s">
        <v>2192</v>
      </c>
      <c r="G93" s="666" t="s">
        <v>580</v>
      </c>
      <c r="H93" s="666" t="s">
        <v>893</v>
      </c>
      <c r="I93" s="666" t="s">
        <v>894</v>
      </c>
      <c r="J93" s="666" t="s">
        <v>895</v>
      </c>
      <c r="K93" s="666" t="s">
        <v>896</v>
      </c>
      <c r="L93" s="668">
        <v>105.30653291536051</v>
      </c>
      <c r="M93" s="668">
        <v>11</v>
      </c>
      <c r="N93" s="669">
        <v>1158.3718620689656</v>
      </c>
    </row>
    <row r="94" spans="1:14" ht="14.4" customHeight="1" x14ac:dyDescent="0.3">
      <c r="A94" s="664" t="s">
        <v>543</v>
      </c>
      <c r="B94" s="665" t="s">
        <v>2184</v>
      </c>
      <c r="C94" s="666" t="s">
        <v>548</v>
      </c>
      <c r="D94" s="667" t="s">
        <v>2185</v>
      </c>
      <c r="E94" s="666" t="s">
        <v>571</v>
      </c>
      <c r="F94" s="667" t="s">
        <v>2192</v>
      </c>
      <c r="G94" s="666" t="s">
        <v>580</v>
      </c>
      <c r="H94" s="666" t="s">
        <v>897</v>
      </c>
      <c r="I94" s="666" t="s">
        <v>898</v>
      </c>
      <c r="J94" s="666" t="s">
        <v>899</v>
      </c>
      <c r="K94" s="666" t="s">
        <v>900</v>
      </c>
      <c r="L94" s="668">
        <v>117.96000000000006</v>
      </c>
      <c r="M94" s="668">
        <v>2</v>
      </c>
      <c r="N94" s="669">
        <v>235.92000000000013</v>
      </c>
    </row>
    <row r="95" spans="1:14" ht="14.4" customHeight="1" x14ac:dyDescent="0.3">
      <c r="A95" s="664" t="s">
        <v>543</v>
      </c>
      <c r="B95" s="665" t="s">
        <v>2184</v>
      </c>
      <c r="C95" s="666" t="s">
        <v>548</v>
      </c>
      <c r="D95" s="667" t="s">
        <v>2185</v>
      </c>
      <c r="E95" s="666" t="s">
        <v>571</v>
      </c>
      <c r="F95" s="667" t="s">
        <v>2192</v>
      </c>
      <c r="G95" s="666" t="s">
        <v>580</v>
      </c>
      <c r="H95" s="666" t="s">
        <v>901</v>
      </c>
      <c r="I95" s="666" t="s">
        <v>902</v>
      </c>
      <c r="J95" s="666" t="s">
        <v>903</v>
      </c>
      <c r="K95" s="666" t="s">
        <v>904</v>
      </c>
      <c r="L95" s="668">
        <v>126.68993977219066</v>
      </c>
      <c r="M95" s="668">
        <v>1</v>
      </c>
      <c r="N95" s="669">
        <v>126.68993977219066</v>
      </c>
    </row>
    <row r="96" spans="1:14" ht="14.4" customHeight="1" x14ac:dyDescent="0.3">
      <c r="A96" s="664" t="s">
        <v>543</v>
      </c>
      <c r="B96" s="665" t="s">
        <v>2184</v>
      </c>
      <c r="C96" s="666" t="s">
        <v>548</v>
      </c>
      <c r="D96" s="667" t="s">
        <v>2185</v>
      </c>
      <c r="E96" s="666" t="s">
        <v>571</v>
      </c>
      <c r="F96" s="667" t="s">
        <v>2192</v>
      </c>
      <c r="G96" s="666" t="s">
        <v>580</v>
      </c>
      <c r="H96" s="666" t="s">
        <v>905</v>
      </c>
      <c r="I96" s="666" t="s">
        <v>906</v>
      </c>
      <c r="J96" s="666" t="s">
        <v>907</v>
      </c>
      <c r="K96" s="666" t="s">
        <v>908</v>
      </c>
      <c r="L96" s="668">
        <v>36.929999999999993</v>
      </c>
      <c r="M96" s="668">
        <v>10</v>
      </c>
      <c r="N96" s="669">
        <v>369.29999999999995</v>
      </c>
    </row>
    <row r="97" spans="1:14" ht="14.4" customHeight="1" x14ac:dyDescent="0.3">
      <c r="A97" s="664" t="s">
        <v>543</v>
      </c>
      <c r="B97" s="665" t="s">
        <v>2184</v>
      </c>
      <c r="C97" s="666" t="s">
        <v>548</v>
      </c>
      <c r="D97" s="667" t="s">
        <v>2185</v>
      </c>
      <c r="E97" s="666" t="s">
        <v>571</v>
      </c>
      <c r="F97" s="667" t="s">
        <v>2192</v>
      </c>
      <c r="G97" s="666" t="s">
        <v>580</v>
      </c>
      <c r="H97" s="666" t="s">
        <v>909</v>
      </c>
      <c r="I97" s="666" t="s">
        <v>760</v>
      </c>
      <c r="J97" s="666" t="s">
        <v>910</v>
      </c>
      <c r="K97" s="666"/>
      <c r="L97" s="668">
        <v>306.19817454717207</v>
      </c>
      <c r="M97" s="668">
        <v>2</v>
      </c>
      <c r="N97" s="669">
        <v>612.39634909434415</v>
      </c>
    </row>
    <row r="98" spans="1:14" ht="14.4" customHeight="1" x14ac:dyDescent="0.3">
      <c r="A98" s="664" t="s">
        <v>543</v>
      </c>
      <c r="B98" s="665" t="s">
        <v>2184</v>
      </c>
      <c r="C98" s="666" t="s">
        <v>548</v>
      </c>
      <c r="D98" s="667" t="s">
        <v>2185</v>
      </c>
      <c r="E98" s="666" t="s">
        <v>571</v>
      </c>
      <c r="F98" s="667" t="s">
        <v>2192</v>
      </c>
      <c r="G98" s="666" t="s">
        <v>580</v>
      </c>
      <c r="H98" s="666" t="s">
        <v>911</v>
      </c>
      <c r="I98" s="666" t="s">
        <v>912</v>
      </c>
      <c r="J98" s="666" t="s">
        <v>913</v>
      </c>
      <c r="K98" s="666" t="s">
        <v>914</v>
      </c>
      <c r="L98" s="668">
        <v>54.79</v>
      </c>
      <c r="M98" s="668">
        <v>1</v>
      </c>
      <c r="N98" s="669">
        <v>54.79</v>
      </c>
    </row>
    <row r="99" spans="1:14" ht="14.4" customHeight="1" x14ac:dyDescent="0.3">
      <c r="A99" s="664" t="s">
        <v>543</v>
      </c>
      <c r="B99" s="665" t="s">
        <v>2184</v>
      </c>
      <c r="C99" s="666" t="s">
        <v>548</v>
      </c>
      <c r="D99" s="667" t="s">
        <v>2185</v>
      </c>
      <c r="E99" s="666" t="s">
        <v>571</v>
      </c>
      <c r="F99" s="667" t="s">
        <v>2192</v>
      </c>
      <c r="G99" s="666" t="s">
        <v>580</v>
      </c>
      <c r="H99" s="666" t="s">
        <v>915</v>
      </c>
      <c r="I99" s="666" t="s">
        <v>916</v>
      </c>
      <c r="J99" s="666" t="s">
        <v>806</v>
      </c>
      <c r="K99" s="666" t="s">
        <v>917</v>
      </c>
      <c r="L99" s="668">
        <v>65.549763823165918</v>
      </c>
      <c r="M99" s="668">
        <v>2</v>
      </c>
      <c r="N99" s="669">
        <v>131.09952764633184</v>
      </c>
    </row>
    <row r="100" spans="1:14" ht="14.4" customHeight="1" x14ac:dyDescent="0.3">
      <c r="A100" s="664" t="s">
        <v>543</v>
      </c>
      <c r="B100" s="665" t="s">
        <v>2184</v>
      </c>
      <c r="C100" s="666" t="s">
        <v>548</v>
      </c>
      <c r="D100" s="667" t="s">
        <v>2185</v>
      </c>
      <c r="E100" s="666" t="s">
        <v>571</v>
      </c>
      <c r="F100" s="667" t="s">
        <v>2192</v>
      </c>
      <c r="G100" s="666" t="s">
        <v>580</v>
      </c>
      <c r="H100" s="666" t="s">
        <v>918</v>
      </c>
      <c r="I100" s="666" t="s">
        <v>919</v>
      </c>
      <c r="J100" s="666" t="s">
        <v>920</v>
      </c>
      <c r="K100" s="666" t="s">
        <v>921</v>
      </c>
      <c r="L100" s="668">
        <v>1198.6799999999998</v>
      </c>
      <c r="M100" s="668">
        <v>1</v>
      </c>
      <c r="N100" s="669">
        <v>1198.6799999999998</v>
      </c>
    </row>
    <row r="101" spans="1:14" ht="14.4" customHeight="1" x14ac:dyDescent="0.3">
      <c r="A101" s="664" t="s">
        <v>543</v>
      </c>
      <c r="B101" s="665" t="s">
        <v>2184</v>
      </c>
      <c r="C101" s="666" t="s">
        <v>548</v>
      </c>
      <c r="D101" s="667" t="s">
        <v>2185</v>
      </c>
      <c r="E101" s="666" t="s">
        <v>571</v>
      </c>
      <c r="F101" s="667" t="s">
        <v>2192</v>
      </c>
      <c r="G101" s="666" t="s">
        <v>580</v>
      </c>
      <c r="H101" s="666" t="s">
        <v>922</v>
      </c>
      <c r="I101" s="666" t="s">
        <v>760</v>
      </c>
      <c r="J101" s="666" t="s">
        <v>923</v>
      </c>
      <c r="K101" s="666" t="s">
        <v>924</v>
      </c>
      <c r="L101" s="668">
        <v>81.650069481407627</v>
      </c>
      <c r="M101" s="668">
        <v>4</v>
      </c>
      <c r="N101" s="669">
        <v>326.60027792563051</v>
      </c>
    </row>
    <row r="102" spans="1:14" ht="14.4" customHeight="1" x14ac:dyDescent="0.3">
      <c r="A102" s="664" t="s">
        <v>543</v>
      </c>
      <c r="B102" s="665" t="s">
        <v>2184</v>
      </c>
      <c r="C102" s="666" t="s">
        <v>548</v>
      </c>
      <c r="D102" s="667" t="s">
        <v>2185</v>
      </c>
      <c r="E102" s="666" t="s">
        <v>571</v>
      </c>
      <c r="F102" s="667" t="s">
        <v>2192</v>
      </c>
      <c r="G102" s="666" t="s">
        <v>580</v>
      </c>
      <c r="H102" s="666" t="s">
        <v>925</v>
      </c>
      <c r="I102" s="666" t="s">
        <v>926</v>
      </c>
      <c r="J102" s="666" t="s">
        <v>927</v>
      </c>
      <c r="K102" s="666" t="s">
        <v>928</v>
      </c>
      <c r="L102" s="668">
        <v>66.620033414222306</v>
      </c>
      <c r="M102" s="668">
        <v>4</v>
      </c>
      <c r="N102" s="669">
        <v>266.48013365688922</v>
      </c>
    </row>
    <row r="103" spans="1:14" ht="14.4" customHeight="1" x14ac:dyDescent="0.3">
      <c r="A103" s="664" t="s">
        <v>543</v>
      </c>
      <c r="B103" s="665" t="s">
        <v>2184</v>
      </c>
      <c r="C103" s="666" t="s">
        <v>548</v>
      </c>
      <c r="D103" s="667" t="s">
        <v>2185</v>
      </c>
      <c r="E103" s="666" t="s">
        <v>571</v>
      </c>
      <c r="F103" s="667" t="s">
        <v>2192</v>
      </c>
      <c r="G103" s="666" t="s">
        <v>580</v>
      </c>
      <c r="H103" s="666" t="s">
        <v>929</v>
      </c>
      <c r="I103" s="666" t="s">
        <v>930</v>
      </c>
      <c r="J103" s="666" t="s">
        <v>931</v>
      </c>
      <c r="K103" s="666" t="s">
        <v>932</v>
      </c>
      <c r="L103" s="668">
        <v>68.16500000000002</v>
      </c>
      <c r="M103" s="668">
        <v>2</v>
      </c>
      <c r="N103" s="669">
        <v>136.33000000000004</v>
      </c>
    </row>
    <row r="104" spans="1:14" ht="14.4" customHeight="1" x14ac:dyDescent="0.3">
      <c r="A104" s="664" t="s">
        <v>543</v>
      </c>
      <c r="B104" s="665" t="s">
        <v>2184</v>
      </c>
      <c r="C104" s="666" t="s">
        <v>548</v>
      </c>
      <c r="D104" s="667" t="s">
        <v>2185</v>
      </c>
      <c r="E104" s="666" t="s">
        <v>571</v>
      </c>
      <c r="F104" s="667" t="s">
        <v>2192</v>
      </c>
      <c r="G104" s="666" t="s">
        <v>580</v>
      </c>
      <c r="H104" s="666" t="s">
        <v>933</v>
      </c>
      <c r="I104" s="666" t="s">
        <v>760</v>
      </c>
      <c r="J104" s="666" t="s">
        <v>934</v>
      </c>
      <c r="K104" s="666"/>
      <c r="L104" s="668">
        <v>74.229061829301386</v>
      </c>
      <c r="M104" s="668">
        <v>3</v>
      </c>
      <c r="N104" s="669">
        <v>222.68718548790417</v>
      </c>
    </row>
    <row r="105" spans="1:14" ht="14.4" customHeight="1" x14ac:dyDescent="0.3">
      <c r="A105" s="664" t="s">
        <v>543</v>
      </c>
      <c r="B105" s="665" t="s">
        <v>2184</v>
      </c>
      <c r="C105" s="666" t="s">
        <v>548</v>
      </c>
      <c r="D105" s="667" t="s">
        <v>2185</v>
      </c>
      <c r="E105" s="666" t="s">
        <v>571</v>
      </c>
      <c r="F105" s="667" t="s">
        <v>2192</v>
      </c>
      <c r="G105" s="666" t="s">
        <v>580</v>
      </c>
      <c r="H105" s="666" t="s">
        <v>935</v>
      </c>
      <c r="I105" s="666" t="s">
        <v>760</v>
      </c>
      <c r="J105" s="666" t="s">
        <v>936</v>
      </c>
      <c r="K105" s="666"/>
      <c r="L105" s="668">
        <v>278.56012605685089</v>
      </c>
      <c r="M105" s="668">
        <v>1</v>
      </c>
      <c r="N105" s="669">
        <v>278.56012605685089</v>
      </c>
    </row>
    <row r="106" spans="1:14" ht="14.4" customHeight="1" x14ac:dyDescent="0.3">
      <c r="A106" s="664" t="s">
        <v>543</v>
      </c>
      <c r="B106" s="665" t="s">
        <v>2184</v>
      </c>
      <c r="C106" s="666" t="s">
        <v>548</v>
      </c>
      <c r="D106" s="667" t="s">
        <v>2185</v>
      </c>
      <c r="E106" s="666" t="s">
        <v>571</v>
      </c>
      <c r="F106" s="667" t="s">
        <v>2192</v>
      </c>
      <c r="G106" s="666" t="s">
        <v>580</v>
      </c>
      <c r="H106" s="666" t="s">
        <v>937</v>
      </c>
      <c r="I106" s="666" t="s">
        <v>938</v>
      </c>
      <c r="J106" s="666" t="s">
        <v>939</v>
      </c>
      <c r="K106" s="666"/>
      <c r="L106" s="668">
        <v>252.97770767765033</v>
      </c>
      <c r="M106" s="668">
        <v>1</v>
      </c>
      <c r="N106" s="669">
        <v>252.97770767765033</v>
      </c>
    </row>
    <row r="107" spans="1:14" ht="14.4" customHeight="1" x14ac:dyDescent="0.3">
      <c r="A107" s="664" t="s">
        <v>543</v>
      </c>
      <c r="B107" s="665" t="s">
        <v>2184</v>
      </c>
      <c r="C107" s="666" t="s">
        <v>548</v>
      </c>
      <c r="D107" s="667" t="s">
        <v>2185</v>
      </c>
      <c r="E107" s="666" t="s">
        <v>571</v>
      </c>
      <c r="F107" s="667" t="s">
        <v>2192</v>
      </c>
      <c r="G107" s="666" t="s">
        <v>580</v>
      </c>
      <c r="H107" s="666" t="s">
        <v>940</v>
      </c>
      <c r="I107" s="666" t="s">
        <v>760</v>
      </c>
      <c r="J107" s="666" t="s">
        <v>941</v>
      </c>
      <c r="K107" s="666"/>
      <c r="L107" s="668">
        <v>38.624388320486972</v>
      </c>
      <c r="M107" s="668">
        <v>8</v>
      </c>
      <c r="N107" s="669">
        <v>308.99510656389577</v>
      </c>
    </row>
    <row r="108" spans="1:14" ht="14.4" customHeight="1" x14ac:dyDescent="0.3">
      <c r="A108" s="664" t="s">
        <v>543</v>
      </c>
      <c r="B108" s="665" t="s">
        <v>2184</v>
      </c>
      <c r="C108" s="666" t="s">
        <v>548</v>
      </c>
      <c r="D108" s="667" t="s">
        <v>2185</v>
      </c>
      <c r="E108" s="666" t="s">
        <v>571</v>
      </c>
      <c r="F108" s="667" t="s">
        <v>2192</v>
      </c>
      <c r="G108" s="666" t="s">
        <v>580</v>
      </c>
      <c r="H108" s="666" t="s">
        <v>942</v>
      </c>
      <c r="I108" s="666" t="s">
        <v>760</v>
      </c>
      <c r="J108" s="666" t="s">
        <v>943</v>
      </c>
      <c r="K108" s="666"/>
      <c r="L108" s="668">
        <v>110.09951326312466</v>
      </c>
      <c r="M108" s="668">
        <v>3</v>
      </c>
      <c r="N108" s="669">
        <v>330.29853978937399</v>
      </c>
    </row>
    <row r="109" spans="1:14" ht="14.4" customHeight="1" x14ac:dyDescent="0.3">
      <c r="A109" s="664" t="s">
        <v>543</v>
      </c>
      <c r="B109" s="665" t="s">
        <v>2184</v>
      </c>
      <c r="C109" s="666" t="s">
        <v>548</v>
      </c>
      <c r="D109" s="667" t="s">
        <v>2185</v>
      </c>
      <c r="E109" s="666" t="s">
        <v>571</v>
      </c>
      <c r="F109" s="667" t="s">
        <v>2192</v>
      </c>
      <c r="G109" s="666" t="s">
        <v>580</v>
      </c>
      <c r="H109" s="666" t="s">
        <v>944</v>
      </c>
      <c r="I109" s="666" t="s">
        <v>760</v>
      </c>
      <c r="J109" s="666" t="s">
        <v>945</v>
      </c>
      <c r="K109" s="666"/>
      <c r="L109" s="668">
        <v>468.71302898596048</v>
      </c>
      <c r="M109" s="668">
        <v>4</v>
      </c>
      <c r="N109" s="669">
        <v>1874.8521159438419</v>
      </c>
    </row>
    <row r="110" spans="1:14" ht="14.4" customHeight="1" x14ac:dyDescent="0.3">
      <c r="A110" s="664" t="s">
        <v>543</v>
      </c>
      <c r="B110" s="665" t="s">
        <v>2184</v>
      </c>
      <c r="C110" s="666" t="s">
        <v>548</v>
      </c>
      <c r="D110" s="667" t="s">
        <v>2185</v>
      </c>
      <c r="E110" s="666" t="s">
        <v>571</v>
      </c>
      <c r="F110" s="667" t="s">
        <v>2192</v>
      </c>
      <c r="G110" s="666" t="s">
        <v>580</v>
      </c>
      <c r="H110" s="666" t="s">
        <v>946</v>
      </c>
      <c r="I110" s="666" t="s">
        <v>947</v>
      </c>
      <c r="J110" s="666" t="s">
        <v>948</v>
      </c>
      <c r="K110" s="666" t="s">
        <v>949</v>
      </c>
      <c r="L110" s="668">
        <v>275.31</v>
      </c>
      <c r="M110" s="668">
        <v>3</v>
      </c>
      <c r="N110" s="669">
        <v>825.93000000000006</v>
      </c>
    </row>
    <row r="111" spans="1:14" ht="14.4" customHeight="1" x14ac:dyDescent="0.3">
      <c r="A111" s="664" t="s">
        <v>543</v>
      </c>
      <c r="B111" s="665" t="s">
        <v>2184</v>
      </c>
      <c r="C111" s="666" t="s">
        <v>548</v>
      </c>
      <c r="D111" s="667" t="s">
        <v>2185</v>
      </c>
      <c r="E111" s="666" t="s">
        <v>571</v>
      </c>
      <c r="F111" s="667" t="s">
        <v>2192</v>
      </c>
      <c r="G111" s="666" t="s">
        <v>580</v>
      </c>
      <c r="H111" s="666" t="s">
        <v>950</v>
      </c>
      <c r="I111" s="666" t="s">
        <v>951</v>
      </c>
      <c r="J111" s="666" t="s">
        <v>952</v>
      </c>
      <c r="K111" s="666" t="s">
        <v>953</v>
      </c>
      <c r="L111" s="668">
        <v>58.859999999999985</v>
      </c>
      <c r="M111" s="668">
        <v>1</v>
      </c>
      <c r="N111" s="669">
        <v>58.859999999999985</v>
      </c>
    </row>
    <row r="112" spans="1:14" ht="14.4" customHeight="1" x14ac:dyDescent="0.3">
      <c r="A112" s="664" t="s">
        <v>543</v>
      </c>
      <c r="B112" s="665" t="s">
        <v>2184</v>
      </c>
      <c r="C112" s="666" t="s">
        <v>548</v>
      </c>
      <c r="D112" s="667" t="s">
        <v>2185</v>
      </c>
      <c r="E112" s="666" t="s">
        <v>571</v>
      </c>
      <c r="F112" s="667" t="s">
        <v>2192</v>
      </c>
      <c r="G112" s="666" t="s">
        <v>580</v>
      </c>
      <c r="H112" s="666" t="s">
        <v>954</v>
      </c>
      <c r="I112" s="666" t="s">
        <v>955</v>
      </c>
      <c r="J112" s="666" t="s">
        <v>956</v>
      </c>
      <c r="K112" s="666" t="s">
        <v>957</v>
      </c>
      <c r="L112" s="668">
        <v>33.879867141778796</v>
      </c>
      <c r="M112" s="668">
        <v>1</v>
      </c>
      <c r="N112" s="669">
        <v>33.879867141778796</v>
      </c>
    </row>
    <row r="113" spans="1:14" ht="14.4" customHeight="1" x14ac:dyDescent="0.3">
      <c r="A113" s="664" t="s">
        <v>543</v>
      </c>
      <c r="B113" s="665" t="s">
        <v>2184</v>
      </c>
      <c r="C113" s="666" t="s">
        <v>548</v>
      </c>
      <c r="D113" s="667" t="s">
        <v>2185</v>
      </c>
      <c r="E113" s="666" t="s">
        <v>571</v>
      </c>
      <c r="F113" s="667" t="s">
        <v>2192</v>
      </c>
      <c r="G113" s="666" t="s">
        <v>580</v>
      </c>
      <c r="H113" s="666" t="s">
        <v>958</v>
      </c>
      <c r="I113" s="666" t="s">
        <v>760</v>
      </c>
      <c r="J113" s="666" t="s">
        <v>959</v>
      </c>
      <c r="K113" s="666"/>
      <c r="L113" s="668">
        <v>33.300000000000004</v>
      </c>
      <c r="M113" s="668">
        <v>7</v>
      </c>
      <c r="N113" s="669">
        <v>233.10000000000002</v>
      </c>
    </row>
    <row r="114" spans="1:14" ht="14.4" customHeight="1" x14ac:dyDescent="0.3">
      <c r="A114" s="664" t="s">
        <v>543</v>
      </c>
      <c r="B114" s="665" t="s">
        <v>2184</v>
      </c>
      <c r="C114" s="666" t="s">
        <v>548</v>
      </c>
      <c r="D114" s="667" t="s">
        <v>2185</v>
      </c>
      <c r="E114" s="666" t="s">
        <v>571</v>
      </c>
      <c r="F114" s="667" t="s">
        <v>2192</v>
      </c>
      <c r="G114" s="666" t="s">
        <v>580</v>
      </c>
      <c r="H114" s="666" t="s">
        <v>960</v>
      </c>
      <c r="I114" s="666" t="s">
        <v>961</v>
      </c>
      <c r="J114" s="666" t="s">
        <v>962</v>
      </c>
      <c r="K114" s="666" t="s">
        <v>963</v>
      </c>
      <c r="L114" s="668">
        <v>111.85955294536242</v>
      </c>
      <c r="M114" s="668">
        <v>2</v>
      </c>
      <c r="N114" s="669">
        <v>223.71910589072485</v>
      </c>
    </row>
    <row r="115" spans="1:14" ht="14.4" customHeight="1" x14ac:dyDescent="0.3">
      <c r="A115" s="664" t="s">
        <v>543</v>
      </c>
      <c r="B115" s="665" t="s">
        <v>2184</v>
      </c>
      <c r="C115" s="666" t="s">
        <v>548</v>
      </c>
      <c r="D115" s="667" t="s">
        <v>2185</v>
      </c>
      <c r="E115" s="666" t="s">
        <v>571</v>
      </c>
      <c r="F115" s="667" t="s">
        <v>2192</v>
      </c>
      <c r="G115" s="666" t="s">
        <v>580</v>
      </c>
      <c r="H115" s="666" t="s">
        <v>964</v>
      </c>
      <c r="I115" s="666" t="s">
        <v>965</v>
      </c>
      <c r="J115" s="666" t="s">
        <v>966</v>
      </c>
      <c r="K115" s="666" t="s">
        <v>967</v>
      </c>
      <c r="L115" s="668">
        <v>81.280000000000015</v>
      </c>
      <c r="M115" s="668">
        <v>1</v>
      </c>
      <c r="N115" s="669">
        <v>81.280000000000015</v>
      </c>
    </row>
    <row r="116" spans="1:14" ht="14.4" customHeight="1" x14ac:dyDescent="0.3">
      <c r="A116" s="664" t="s">
        <v>543</v>
      </c>
      <c r="B116" s="665" t="s">
        <v>2184</v>
      </c>
      <c r="C116" s="666" t="s">
        <v>548</v>
      </c>
      <c r="D116" s="667" t="s">
        <v>2185</v>
      </c>
      <c r="E116" s="666" t="s">
        <v>571</v>
      </c>
      <c r="F116" s="667" t="s">
        <v>2192</v>
      </c>
      <c r="G116" s="666" t="s">
        <v>580</v>
      </c>
      <c r="H116" s="666" t="s">
        <v>968</v>
      </c>
      <c r="I116" s="666" t="s">
        <v>760</v>
      </c>
      <c r="J116" s="666" t="s">
        <v>969</v>
      </c>
      <c r="K116" s="666"/>
      <c r="L116" s="668">
        <v>275.77</v>
      </c>
      <c r="M116" s="668">
        <v>1</v>
      </c>
      <c r="N116" s="669">
        <v>275.77</v>
      </c>
    </row>
    <row r="117" spans="1:14" ht="14.4" customHeight="1" x14ac:dyDescent="0.3">
      <c r="A117" s="664" t="s">
        <v>543</v>
      </c>
      <c r="B117" s="665" t="s">
        <v>2184</v>
      </c>
      <c r="C117" s="666" t="s">
        <v>548</v>
      </c>
      <c r="D117" s="667" t="s">
        <v>2185</v>
      </c>
      <c r="E117" s="666" t="s">
        <v>571</v>
      </c>
      <c r="F117" s="667" t="s">
        <v>2192</v>
      </c>
      <c r="G117" s="666" t="s">
        <v>580</v>
      </c>
      <c r="H117" s="666" t="s">
        <v>970</v>
      </c>
      <c r="I117" s="666" t="s">
        <v>971</v>
      </c>
      <c r="J117" s="666" t="s">
        <v>972</v>
      </c>
      <c r="K117" s="666"/>
      <c r="L117" s="668">
        <v>91.330171894637104</v>
      </c>
      <c r="M117" s="668">
        <v>3</v>
      </c>
      <c r="N117" s="669">
        <v>273.99051568391133</v>
      </c>
    </row>
    <row r="118" spans="1:14" ht="14.4" customHeight="1" x14ac:dyDescent="0.3">
      <c r="A118" s="664" t="s">
        <v>543</v>
      </c>
      <c r="B118" s="665" t="s">
        <v>2184</v>
      </c>
      <c r="C118" s="666" t="s">
        <v>548</v>
      </c>
      <c r="D118" s="667" t="s">
        <v>2185</v>
      </c>
      <c r="E118" s="666" t="s">
        <v>571</v>
      </c>
      <c r="F118" s="667" t="s">
        <v>2192</v>
      </c>
      <c r="G118" s="666" t="s">
        <v>580</v>
      </c>
      <c r="H118" s="666" t="s">
        <v>973</v>
      </c>
      <c r="I118" s="666" t="s">
        <v>974</v>
      </c>
      <c r="J118" s="666" t="s">
        <v>975</v>
      </c>
      <c r="K118" s="666" t="s">
        <v>976</v>
      </c>
      <c r="L118" s="668">
        <v>255.58</v>
      </c>
      <c r="M118" s="668">
        <v>1</v>
      </c>
      <c r="N118" s="669">
        <v>255.58</v>
      </c>
    </row>
    <row r="119" spans="1:14" ht="14.4" customHeight="1" x14ac:dyDescent="0.3">
      <c r="A119" s="664" t="s">
        <v>543</v>
      </c>
      <c r="B119" s="665" t="s">
        <v>2184</v>
      </c>
      <c r="C119" s="666" t="s">
        <v>548</v>
      </c>
      <c r="D119" s="667" t="s">
        <v>2185</v>
      </c>
      <c r="E119" s="666" t="s">
        <v>571</v>
      </c>
      <c r="F119" s="667" t="s">
        <v>2192</v>
      </c>
      <c r="G119" s="666" t="s">
        <v>580</v>
      </c>
      <c r="H119" s="666" t="s">
        <v>977</v>
      </c>
      <c r="I119" s="666" t="s">
        <v>977</v>
      </c>
      <c r="J119" s="666" t="s">
        <v>978</v>
      </c>
      <c r="K119" s="666" t="s">
        <v>979</v>
      </c>
      <c r="L119" s="668">
        <v>95.995000000000033</v>
      </c>
      <c r="M119" s="668">
        <v>2</v>
      </c>
      <c r="N119" s="669">
        <v>191.99000000000007</v>
      </c>
    </row>
    <row r="120" spans="1:14" ht="14.4" customHeight="1" x14ac:dyDescent="0.3">
      <c r="A120" s="664" t="s">
        <v>543</v>
      </c>
      <c r="B120" s="665" t="s">
        <v>2184</v>
      </c>
      <c r="C120" s="666" t="s">
        <v>548</v>
      </c>
      <c r="D120" s="667" t="s">
        <v>2185</v>
      </c>
      <c r="E120" s="666" t="s">
        <v>571</v>
      </c>
      <c r="F120" s="667" t="s">
        <v>2192</v>
      </c>
      <c r="G120" s="666" t="s">
        <v>580</v>
      </c>
      <c r="H120" s="666" t="s">
        <v>980</v>
      </c>
      <c r="I120" s="666" t="s">
        <v>760</v>
      </c>
      <c r="J120" s="666" t="s">
        <v>981</v>
      </c>
      <c r="K120" s="666"/>
      <c r="L120" s="668">
        <v>27.99</v>
      </c>
      <c r="M120" s="668">
        <v>2</v>
      </c>
      <c r="N120" s="669">
        <v>55.98</v>
      </c>
    </row>
    <row r="121" spans="1:14" ht="14.4" customHeight="1" x14ac:dyDescent="0.3">
      <c r="A121" s="664" t="s">
        <v>543</v>
      </c>
      <c r="B121" s="665" t="s">
        <v>2184</v>
      </c>
      <c r="C121" s="666" t="s">
        <v>548</v>
      </c>
      <c r="D121" s="667" t="s">
        <v>2185</v>
      </c>
      <c r="E121" s="666" t="s">
        <v>571</v>
      </c>
      <c r="F121" s="667" t="s">
        <v>2192</v>
      </c>
      <c r="G121" s="666" t="s">
        <v>580</v>
      </c>
      <c r="H121" s="666" t="s">
        <v>982</v>
      </c>
      <c r="I121" s="666" t="s">
        <v>760</v>
      </c>
      <c r="J121" s="666" t="s">
        <v>983</v>
      </c>
      <c r="K121" s="666" t="s">
        <v>984</v>
      </c>
      <c r="L121" s="668">
        <v>8.4699999999999989</v>
      </c>
      <c r="M121" s="668">
        <v>780</v>
      </c>
      <c r="N121" s="669">
        <v>6606.5999999999995</v>
      </c>
    </row>
    <row r="122" spans="1:14" ht="14.4" customHeight="1" x14ac:dyDescent="0.3">
      <c r="A122" s="664" t="s">
        <v>543</v>
      </c>
      <c r="B122" s="665" t="s">
        <v>2184</v>
      </c>
      <c r="C122" s="666" t="s">
        <v>548</v>
      </c>
      <c r="D122" s="667" t="s">
        <v>2185</v>
      </c>
      <c r="E122" s="666" t="s">
        <v>571</v>
      </c>
      <c r="F122" s="667" t="s">
        <v>2192</v>
      </c>
      <c r="G122" s="666" t="s">
        <v>580</v>
      </c>
      <c r="H122" s="666" t="s">
        <v>985</v>
      </c>
      <c r="I122" s="666" t="s">
        <v>760</v>
      </c>
      <c r="J122" s="666" t="s">
        <v>986</v>
      </c>
      <c r="K122" s="666"/>
      <c r="L122" s="668">
        <v>69.260000000000019</v>
      </c>
      <c r="M122" s="668">
        <v>1</v>
      </c>
      <c r="N122" s="669">
        <v>69.260000000000019</v>
      </c>
    </row>
    <row r="123" spans="1:14" ht="14.4" customHeight="1" x14ac:dyDescent="0.3">
      <c r="A123" s="664" t="s">
        <v>543</v>
      </c>
      <c r="B123" s="665" t="s">
        <v>2184</v>
      </c>
      <c r="C123" s="666" t="s">
        <v>548</v>
      </c>
      <c r="D123" s="667" t="s">
        <v>2185</v>
      </c>
      <c r="E123" s="666" t="s">
        <v>571</v>
      </c>
      <c r="F123" s="667" t="s">
        <v>2192</v>
      </c>
      <c r="G123" s="666" t="s">
        <v>580</v>
      </c>
      <c r="H123" s="666" t="s">
        <v>987</v>
      </c>
      <c r="I123" s="666" t="s">
        <v>987</v>
      </c>
      <c r="J123" s="666" t="s">
        <v>988</v>
      </c>
      <c r="K123" s="666" t="s">
        <v>989</v>
      </c>
      <c r="L123" s="668">
        <v>109.99999999999999</v>
      </c>
      <c r="M123" s="668">
        <v>2</v>
      </c>
      <c r="N123" s="669">
        <v>219.99999999999997</v>
      </c>
    </row>
    <row r="124" spans="1:14" ht="14.4" customHeight="1" x14ac:dyDescent="0.3">
      <c r="A124" s="664" t="s">
        <v>543</v>
      </c>
      <c r="B124" s="665" t="s">
        <v>2184</v>
      </c>
      <c r="C124" s="666" t="s">
        <v>548</v>
      </c>
      <c r="D124" s="667" t="s">
        <v>2185</v>
      </c>
      <c r="E124" s="666" t="s">
        <v>571</v>
      </c>
      <c r="F124" s="667" t="s">
        <v>2192</v>
      </c>
      <c r="G124" s="666" t="s">
        <v>580</v>
      </c>
      <c r="H124" s="666" t="s">
        <v>990</v>
      </c>
      <c r="I124" s="666" t="s">
        <v>991</v>
      </c>
      <c r="J124" s="666" t="s">
        <v>992</v>
      </c>
      <c r="K124" s="666" t="s">
        <v>993</v>
      </c>
      <c r="L124" s="668">
        <v>287.27999999999997</v>
      </c>
      <c r="M124" s="668">
        <v>1</v>
      </c>
      <c r="N124" s="669">
        <v>287.27999999999997</v>
      </c>
    </row>
    <row r="125" spans="1:14" ht="14.4" customHeight="1" x14ac:dyDescent="0.3">
      <c r="A125" s="664" t="s">
        <v>543</v>
      </c>
      <c r="B125" s="665" t="s">
        <v>2184</v>
      </c>
      <c r="C125" s="666" t="s">
        <v>548</v>
      </c>
      <c r="D125" s="667" t="s">
        <v>2185</v>
      </c>
      <c r="E125" s="666" t="s">
        <v>571</v>
      </c>
      <c r="F125" s="667" t="s">
        <v>2192</v>
      </c>
      <c r="G125" s="666" t="s">
        <v>580</v>
      </c>
      <c r="H125" s="666" t="s">
        <v>994</v>
      </c>
      <c r="I125" s="666" t="s">
        <v>994</v>
      </c>
      <c r="J125" s="666" t="s">
        <v>995</v>
      </c>
      <c r="K125" s="666" t="s">
        <v>996</v>
      </c>
      <c r="L125" s="668">
        <v>179.97520000003175</v>
      </c>
      <c r="M125" s="668">
        <v>1</v>
      </c>
      <c r="N125" s="669">
        <v>179.97520000003175</v>
      </c>
    </row>
    <row r="126" spans="1:14" ht="14.4" customHeight="1" x14ac:dyDescent="0.3">
      <c r="A126" s="664" t="s">
        <v>543</v>
      </c>
      <c r="B126" s="665" t="s">
        <v>2184</v>
      </c>
      <c r="C126" s="666" t="s">
        <v>548</v>
      </c>
      <c r="D126" s="667" t="s">
        <v>2185</v>
      </c>
      <c r="E126" s="666" t="s">
        <v>571</v>
      </c>
      <c r="F126" s="667" t="s">
        <v>2192</v>
      </c>
      <c r="G126" s="666" t="s">
        <v>580</v>
      </c>
      <c r="H126" s="666" t="s">
        <v>997</v>
      </c>
      <c r="I126" s="666" t="s">
        <v>760</v>
      </c>
      <c r="J126" s="666" t="s">
        <v>998</v>
      </c>
      <c r="K126" s="666"/>
      <c r="L126" s="668">
        <v>71.829999999999984</v>
      </c>
      <c r="M126" s="668">
        <v>2</v>
      </c>
      <c r="N126" s="669">
        <v>143.65999999999997</v>
      </c>
    </row>
    <row r="127" spans="1:14" ht="14.4" customHeight="1" x14ac:dyDescent="0.3">
      <c r="A127" s="664" t="s">
        <v>543</v>
      </c>
      <c r="B127" s="665" t="s">
        <v>2184</v>
      </c>
      <c r="C127" s="666" t="s">
        <v>548</v>
      </c>
      <c r="D127" s="667" t="s">
        <v>2185</v>
      </c>
      <c r="E127" s="666" t="s">
        <v>571</v>
      </c>
      <c r="F127" s="667" t="s">
        <v>2192</v>
      </c>
      <c r="G127" s="666" t="s">
        <v>580</v>
      </c>
      <c r="H127" s="666" t="s">
        <v>999</v>
      </c>
      <c r="I127" s="666" t="s">
        <v>999</v>
      </c>
      <c r="J127" s="666" t="s">
        <v>1000</v>
      </c>
      <c r="K127" s="666" t="s">
        <v>1001</v>
      </c>
      <c r="L127" s="668">
        <v>1065.31</v>
      </c>
      <c r="M127" s="668">
        <v>1</v>
      </c>
      <c r="N127" s="669">
        <v>1065.31</v>
      </c>
    </row>
    <row r="128" spans="1:14" ht="14.4" customHeight="1" x14ac:dyDescent="0.3">
      <c r="A128" s="664" t="s">
        <v>543</v>
      </c>
      <c r="B128" s="665" t="s">
        <v>2184</v>
      </c>
      <c r="C128" s="666" t="s">
        <v>548</v>
      </c>
      <c r="D128" s="667" t="s">
        <v>2185</v>
      </c>
      <c r="E128" s="666" t="s">
        <v>571</v>
      </c>
      <c r="F128" s="667" t="s">
        <v>2192</v>
      </c>
      <c r="G128" s="666" t="s">
        <v>580</v>
      </c>
      <c r="H128" s="666" t="s">
        <v>1002</v>
      </c>
      <c r="I128" s="666" t="s">
        <v>760</v>
      </c>
      <c r="J128" s="666" t="s">
        <v>1003</v>
      </c>
      <c r="K128" s="666"/>
      <c r="L128" s="668">
        <v>229.91</v>
      </c>
      <c r="M128" s="668">
        <v>1</v>
      </c>
      <c r="N128" s="669">
        <v>229.91</v>
      </c>
    </row>
    <row r="129" spans="1:14" ht="14.4" customHeight="1" x14ac:dyDescent="0.3">
      <c r="A129" s="664" t="s">
        <v>543</v>
      </c>
      <c r="B129" s="665" t="s">
        <v>2184</v>
      </c>
      <c r="C129" s="666" t="s">
        <v>548</v>
      </c>
      <c r="D129" s="667" t="s">
        <v>2185</v>
      </c>
      <c r="E129" s="666" t="s">
        <v>571</v>
      </c>
      <c r="F129" s="667" t="s">
        <v>2192</v>
      </c>
      <c r="G129" s="666" t="s">
        <v>580</v>
      </c>
      <c r="H129" s="666" t="s">
        <v>1004</v>
      </c>
      <c r="I129" s="666" t="s">
        <v>1004</v>
      </c>
      <c r="J129" s="666" t="s">
        <v>1005</v>
      </c>
      <c r="K129" s="666" t="s">
        <v>1006</v>
      </c>
      <c r="L129" s="668">
        <v>245.77000000000004</v>
      </c>
      <c r="M129" s="668">
        <v>2</v>
      </c>
      <c r="N129" s="669">
        <v>491.54000000000008</v>
      </c>
    </row>
    <row r="130" spans="1:14" ht="14.4" customHeight="1" x14ac:dyDescent="0.3">
      <c r="A130" s="664" t="s">
        <v>543</v>
      </c>
      <c r="B130" s="665" t="s">
        <v>2184</v>
      </c>
      <c r="C130" s="666" t="s">
        <v>548</v>
      </c>
      <c r="D130" s="667" t="s">
        <v>2185</v>
      </c>
      <c r="E130" s="666" t="s">
        <v>571</v>
      </c>
      <c r="F130" s="667" t="s">
        <v>2192</v>
      </c>
      <c r="G130" s="666" t="s">
        <v>580</v>
      </c>
      <c r="H130" s="666" t="s">
        <v>1007</v>
      </c>
      <c r="I130" s="666" t="s">
        <v>1007</v>
      </c>
      <c r="J130" s="666" t="s">
        <v>1008</v>
      </c>
      <c r="K130" s="666" t="s">
        <v>1009</v>
      </c>
      <c r="L130" s="668">
        <v>823.00000000000011</v>
      </c>
      <c r="M130" s="668">
        <v>3</v>
      </c>
      <c r="N130" s="669">
        <v>2469.0000000000005</v>
      </c>
    </row>
    <row r="131" spans="1:14" ht="14.4" customHeight="1" x14ac:dyDescent="0.3">
      <c r="A131" s="664" t="s">
        <v>543</v>
      </c>
      <c r="B131" s="665" t="s">
        <v>2184</v>
      </c>
      <c r="C131" s="666" t="s">
        <v>548</v>
      </c>
      <c r="D131" s="667" t="s">
        <v>2185</v>
      </c>
      <c r="E131" s="666" t="s">
        <v>571</v>
      </c>
      <c r="F131" s="667" t="s">
        <v>2192</v>
      </c>
      <c r="G131" s="666" t="s">
        <v>580</v>
      </c>
      <c r="H131" s="666" t="s">
        <v>1010</v>
      </c>
      <c r="I131" s="666" t="s">
        <v>1010</v>
      </c>
      <c r="J131" s="666" t="s">
        <v>1011</v>
      </c>
      <c r="K131" s="666" t="s">
        <v>1012</v>
      </c>
      <c r="L131" s="668">
        <v>84.73</v>
      </c>
      <c r="M131" s="668">
        <v>1</v>
      </c>
      <c r="N131" s="669">
        <v>84.73</v>
      </c>
    </row>
    <row r="132" spans="1:14" ht="14.4" customHeight="1" x14ac:dyDescent="0.3">
      <c r="A132" s="664" t="s">
        <v>543</v>
      </c>
      <c r="B132" s="665" t="s">
        <v>2184</v>
      </c>
      <c r="C132" s="666" t="s">
        <v>548</v>
      </c>
      <c r="D132" s="667" t="s">
        <v>2185</v>
      </c>
      <c r="E132" s="666" t="s">
        <v>571</v>
      </c>
      <c r="F132" s="667" t="s">
        <v>2192</v>
      </c>
      <c r="G132" s="666" t="s">
        <v>580</v>
      </c>
      <c r="H132" s="666" t="s">
        <v>1013</v>
      </c>
      <c r="I132" s="666" t="s">
        <v>1013</v>
      </c>
      <c r="J132" s="666" t="s">
        <v>1014</v>
      </c>
      <c r="K132" s="666" t="s">
        <v>1015</v>
      </c>
      <c r="L132" s="668">
        <v>124.2</v>
      </c>
      <c r="M132" s="668">
        <v>1</v>
      </c>
      <c r="N132" s="669">
        <v>124.2</v>
      </c>
    </row>
    <row r="133" spans="1:14" ht="14.4" customHeight="1" x14ac:dyDescent="0.3">
      <c r="A133" s="664" t="s">
        <v>543</v>
      </c>
      <c r="B133" s="665" t="s">
        <v>2184</v>
      </c>
      <c r="C133" s="666" t="s">
        <v>548</v>
      </c>
      <c r="D133" s="667" t="s">
        <v>2185</v>
      </c>
      <c r="E133" s="666" t="s">
        <v>571</v>
      </c>
      <c r="F133" s="667" t="s">
        <v>2192</v>
      </c>
      <c r="G133" s="666" t="s">
        <v>580</v>
      </c>
      <c r="H133" s="666" t="s">
        <v>1016</v>
      </c>
      <c r="I133" s="666" t="s">
        <v>1016</v>
      </c>
      <c r="J133" s="666" t="s">
        <v>1017</v>
      </c>
      <c r="K133" s="666" t="s">
        <v>1018</v>
      </c>
      <c r="L133" s="668">
        <v>199.98</v>
      </c>
      <c r="M133" s="668">
        <v>26</v>
      </c>
      <c r="N133" s="669">
        <v>5199.4799999999996</v>
      </c>
    </row>
    <row r="134" spans="1:14" ht="14.4" customHeight="1" x14ac:dyDescent="0.3">
      <c r="A134" s="664" t="s">
        <v>543</v>
      </c>
      <c r="B134" s="665" t="s">
        <v>2184</v>
      </c>
      <c r="C134" s="666" t="s">
        <v>548</v>
      </c>
      <c r="D134" s="667" t="s">
        <v>2185</v>
      </c>
      <c r="E134" s="666" t="s">
        <v>571</v>
      </c>
      <c r="F134" s="667" t="s">
        <v>2192</v>
      </c>
      <c r="G134" s="666" t="s">
        <v>580</v>
      </c>
      <c r="H134" s="666" t="s">
        <v>1019</v>
      </c>
      <c r="I134" s="666" t="s">
        <v>1019</v>
      </c>
      <c r="J134" s="666" t="s">
        <v>1020</v>
      </c>
      <c r="K134" s="666" t="s">
        <v>1021</v>
      </c>
      <c r="L134" s="668">
        <v>50.29999999999999</v>
      </c>
      <c r="M134" s="668">
        <v>6</v>
      </c>
      <c r="N134" s="669">
        <v>301.79999999999995</v>
      </c>
    </row>
    <row r="135" spans="1:14" ht="14.4" customHeight="1" x14ac:dyDescent="0.3">
      <c r="A135" s="664" t="s">
        <v>543</v>
      </c>
      <c r="B135" s="665" t="s">
        <v>2184</v>
      </c>
      <c r="C135" s="666" t="s">
        <v>548</v>
      </c>
      <c r="D135" s="667" t="s">
        <v>2185</v>
      </c>
      <c r="E135" s="666" t="s">
        <v>571</v>
      </c>
      <c r="F135" s="667" t="s">
        <v>2192</v>
      </c>
      <c r="G135" s="666" t="s">
        <v>580</v>
      </c>
      <c r="H135" s="666" t="s">
        <v>1022</v>
      </c>
      <c r="I135" s="666" t="s">
        <v>1022</v>
      </c>
      <c r="J135" s="666" t="s">
        <v>1023</v>
      </c>
      <c r="K135" s="666" t="s">
        <v>1024</v>
      </c>
      <c r="L135" s="668">
        <v>38.470000000000006</v>
      </c>
      <c r="M135" s="668">
        <v>1</v>
      </c>
      <c r="N135" s="669">
        <v>38.470000000000006</v>
      </c>
    </row>
    <row r="136" spans="1:14" ht="14.4" customHeight="1" x14ac:dyDescent="0.3">
      <c r="A136" s="664" t="s">
        <v>543</v>
      </c>
      <c r="B136" s="665" t="s">
        <v>2184</v>
      </c>
      <c r="C136" s="666" t="s">
        <v>548</v>
      </c>
      <c r="D136" s="667" t="s">
        <v>2185</v>
      </c>
      <c r="E136" s="666" t="s">
        <v>571</v>
      </c>
      <c r="F136" s="667" t="s">
        <v>2192</v>
      </c>
      <c r="G136" s="666" t="s">
        <v>580</v>
      </c>
      <c r="H136" s="666" t="s">
        <v>1025</v>
      </c>
      <c r="I136" s="666" t="s">
        <v>760</v>
      </c>
      <c r="J136" s="666" t="s">
        <v>1026</v>
      </c>
      <c r="K136" s="666"/>
      <c r="L136" s="668">
        <v>243.07000000000002</v>
      </c>
      <c r="M136" s="668">
        <v>28</v>
      </c>
      <c r="N136" s="669">
        <v>6805.9600000000009</v>
      </c>
    </row>
    <row r="137" spans="1:14" ht="14.4" customHeight="1" x14ac:dyDescent="0.3">
      <c r="A137" s="664" t="s">
        <v>543</v>
      </c>
      <c r="B137" s="665" t="s">
        <v>2184</v>
      </c>
      <c r="C137" s="666" t="s">
        <v>548</v>
      </c>
      <c r="D137" s="667" t="s">
        <v>2185</v>
      </c>
      <c r="E137" s="666" t="s">
        <v>571</v>
      </c>
      <c r="F137" s="667" t="s">
        <v>2192</v>
      </c>
      <c r="G137" s="666" t="s">
        <v>1027</v>
      </c>
      <c r="H137" s="666" t="s">
        <v>1028</v>
      </c>
      <c r="I137" s="666" t="s">
        <v>1028</v>
      </c>
      <c r="J137" s="666" t="s">
        <v>1029</v>
      </c>
      <c r="K137" s="666" t="s">
        <v>1030</v>
      </c>
      <c r="L137" s="668">
        <v>12.060000000000004</v>
      </c>
      <c r="M137" s="668">
        <v>1</v>
      </c>
      <c r="N137" s="669">
        <v>12.060000000000004</v>
      </c>
    </row>
    <row r="138" spans="1:14" ht="14.4" customHeight="1" x14ac:dyDescent="0.3">
      <c r="A138" s="664" t="s">
        <v>543</v>
      </c>
      <c r="B138" s="665" t="s">
        <v>2184</v>
      </c>
      <c r="C138" s="666" t="s">
        <v>548</v>
      </c>
      <c r="D138" s="667" t="s">
        <v>2185</v>
      </c>
      <c r="E138" s="666" t="s">
        <v>571</v>
      </c>
      <c r="F138" s="667" t="s">
        <v>2192</v>
      </c>
      <c r="G138" s="666" t="s">
        <v>1027</v>
      </c>
      <c r="H138" s="666" t="s">
        <v>1031</v>
      </c>
      <c r="I138" s="666" t="s">
        <v>1032</v>
      </c>
      <c r="J138" s="666" t="s">
        <v>1033</v>
      </c>
      <c r="K138" s="666" t="s">
        <v>1034</v>
      </c>
      <c r="L138" s="668">
        <v>34.750000000000007</v>
      </c>
      <c r="M138" s="668">
        <v>4</v>
      </c>
      <c r="N138" s="669">
        <v>139.00000000000003</v>
      </c>
    </row>
    <row r="139" spans="1:14" ht="14.4" customHeight="1" x14ac:dyDescent="0.3">
      <c r="A139" s="664" t="s">
        <v>543</v>
      </c>
      <c r="B139" s="665" t="s">
        <v>2184</v>
      </c>
      <c r="C139" s="666" t="s">
        <v>548</v>
      </c>
      <c r="D139" s="667" t="s">
        <v>2185</v>
      </c>
      <c r="E139" s="666" t="s">
        <v>571</v>
      </c>
      <c r="F139" s="667" t="s">
        <v>2192</v>
      </c>
      <c r="G139" s="666" t="s">
        <v>1027</v>
      </c>
      <c r="H139" s="666" t="s">
        <v>1035</v>
      </c>
      <c r="I139" s="666" t="s">
        <v>1036</v>
      </c>
      <c r="J139" s="666" t="s">
        <v>1037</v>
      </c>
      <c r="K139" s="666" t="s">
        <v>1038</v>
      </c>
      <c r="L139" s="668">
        <v>45.190000000000019</v>
      </c>
      <c r="M139" s="668">
        <v>1</v>
      </c>
      <c r="N139" s="669">
        <v>45.190000000000019</v>
      </c>
    </row>
    <row r="140" spans="1:14" ht="14.4" customHeight="1" x14ac:dyDescent="0.3">
      <c r="A140" s="664" t="s">
        <v>543</v>
      </c>
      <c r="B140" s="665" t="s">
        <v>2184</v>
      </c>
      <c r="C140" s="666" t="s">
        <v>548</v>
      </c>
      <c r="D140" s="667" t="s">
        <v>2185</v>
      </c>
      <c r="E140" s="666" t="s">
        <v>571</v>
      </c>
      <c r="F140" s="667" t="s">
        <v>2192</v>
      </c>
      <c r="G140" s="666" t="s">
        <v>1027</v>
      </c>
      <c r="H140" s="666" t="s">
        <v>1039</v>
      </c>
      <c r="I140" s="666" t="s">
        <v>1040</v>
      </c>
      <c r="J140" s="666" t="s">
        <v>1041</v>
      </c>
      <c r="K140" s="666" t="s">
        <v>1042</v>
      </c>
      <c r="L140" s="668">
        <v>105.41000000000003</v>
      </c>
      <c r="M140" s="668">
        <v>1</v>
      </c>
      <c r="N140" s="669">
        <v>105.41000000000003</v>
      </c>
    </row>
    <row r="141" spans="1:14" ht="14.4" customHeight="1" x14ac:dyDescent="0.3">
      <c r="A141" s="664" t="s">
        <v>543</v>
      </c>
      <c r="B141" s="665" t="s">
        <v>2184</v>
      </c>
      <c r="C141" s="666" t="s">
        <v>548</v>
      </c>
      <c r="D141" s="667" t="s">
        <v>2185</v>
      </c>
      <c r="E141" s="666" t="s">
        <v>571</v>
      </c>
      <c r="F141" s="667" t="s">
        <v>2192</v>
      </c>
      <c r="G141" s="666" t="s">
        <v>1027</v>
      </c>
      <c r="H141" s="666" t="s">
        <v>1043</v>
      </c>
      <c r="I141" s="666" t="s">
        <v>1044</v>
      </c>
      <c r="J141" s="666" t="s">
        <v>1045</v>
      </c>
      <c r="K141" s="666" t="s">
        <v>1046</v>
      </c>
      <c r="L141" s="668">
        <v>87.44</v>
      </c>
      <c r="M141" s="668">
        <v>1</v>
      </c>
      <c r="N141" s="669">
        <v>87.44</v>
      </c>
    </row>
    <row r="142" spans="1:14" ht="14.4" customHeight="1" x14ac:dyDescent="0.3">
      <c r="A142" s="664" t="s">
        <v>543</v>
      </c>
      <c r="B142" s="665" t="s">
        <v>2184</v>
      </c>
      <c r="C142" s="666" t="s">
        <v>548</v>
      </c>
      <c r="D142" s="667" t="s">
        <v>2185</v>
      </c>
      <c r="E142" s="666" t="s">
        <v>571</v>
      </c>
      <c r="F142" s="667" t="s">
        <v>2192</v>
      </c>
      <c r="G142" s="666" t="s">
        <v>1027</v>
      </c>
      <c r="H142" s="666" t="s">
        <v>1047</v>
      </c>
      <c r="I142" s="666" t="s">
        <v>1048</v>
      </c>
      <c r="J142" s="666" t="s">
        <v>1049</v>
      </c>
      <c r="K142" s="666" t="s">
        <v>1050</v>
      </c>
      <c r="L142" s="668">
        <v>114.38999999999999</v>
      </c>
      <c r="M142" s="668">
        <v>1</v>
      </c>
      <c r="N142" s="669">
        <v>114.38999999999999</v>
      </c>
    </row>
    <row r="143" spans="1:14" ht="14.4" customHeight="1" x14ac:dyDescent="0.3">
      <c r="A143" s="664" t="s">
        <v>543</v>
      </c>
      <c r="B143" s="665" t="s">
        <v>2184</v>
      </c>
      <c r="C143" s="666" t="s">
        <v>548</v>
      </c>
      <c r="D143" s="667" t="s">
        <v>2185</v>
      </c>
      <c r="E143" s="666" t="s">
        <v>571</v>
      </c>
      <c r="F143" s="667" t="s">
        <v>2192</v>
      </c>
      <c r="G143" s="666" t="s">
        <v>1027</v>
      </c>
      <c r="H143" s="666" t="s">
        <v>1051</v>
      </c>
      <c r="I143" s="666" t="s">
        <v>1052</v>
      </c>
      <c r="J143" s="666" t="s">
        <v>1053</v>
      </c>
      <c r="K143" s="666" t="s">
        <v>1054</v>
      </c>
      <c r="L143" s="668">
        <v>48.82</v>
      </c>
      <c r="M143" s="668">
        <v>1</v>
      </c>
      <c r="N143" s="669">
        <v>48.82</v>
      </c>
    </row>
    <row r="144" spans="1:14" ht="14.4" customHeight="1" x14ac:dyDescent="0.3">
      <c r="A144" s="664" t="s">
        <v>543</v>
      </c>
      <c r="B144" s="665" t="s">
        <v>2184</v>
      </c>
      <c r="C144" s="666" t="s">
        <v>548</v>
      </c>
      <c r="D144" s="667" t="s">
        <v>2185</v>
      </c>
      <c r="E144" s="666" t="s">
        <v>571</v>
      </c>
      <c r="F144" s="667" t="s">
        <v>2192</v>
      </c>
      <c r="G144" s="666" t="s">
        <v>1027</v>
      </c>
      <c r="H144" s="666" t="s">
        <v>1055</v>
      </c>
      <c r="I144" s="666" t="s">
        <v>1056</v>
      </c>
      <c r="J144" s="666" t="s">
        <v>1057</v>
      </c>
      <c r="K144" s="666" t="s">
        <v>1058</v>
      </c>
      <c r="L144" s="668">
        <v>42.959999999999994</v>
      </c>
      <c r="M144" s="668">
        <v>2</v>
      </c>
      <c r="N144" s="669">
        <v>85.919999999999987</v>
      </c>
    </row>
    <row r="145" spans="1:14" ht="14.4" customHeight="1" x14ac:dyDescent="0.3">
      <c r="A145" s="664" t="s">
        <v>543</v>
      </c>
      <c r="B145" s="665" t="s">
        <v>2184</v>
      </c>
      <c r="C145" s="666" t="s">
        <v>548</v>
      </c>
      <c r="D145" s="667" t="s">
        <v>2185</v>
      </c>
      <c r="E145" s="666" t="s">
        <v>571</v>
      </c>
      <c r="F145" s="667" t="s">
        <v>2192</v>
      </c>
      <c r="G145" s="666" t="s">
        <v>1027</v>
      </c>
      <c r="H145" s="666" t="s">
        <v>1059</v>
      </c>
      <c r="I145" s="666" t="s">
        <v>1060</v>
      </c>
      <c r="J145" s="666" t="s">
        <v>1061</v>
      </c>
      <c r="K145" s="666" t="s">
        <v>1062</v>
      </c>
      <c r="L145" s="668">
        <v>3300</v>
      </c>
      <c r="M145" s="668">
        <v>2</v>
      </c>
      <c r="N145" s="669">
        <v>6600</v>
      </c>
    </row>
    <row r="146" spans="1:14" ht="14.4" customHeight="1" x14ac:dyDescent="0.3">
      <c r="A146" s="664" t="s">
        <v>543</v>
      </c>
      <c r="B146" s="665" t="s">
        <v>2184</v>
      </c>
      <c r="C146" s="666" t="s">
        <v>548</v>
      </c>
      <c r="D146" s="667" t="s">
        <v>2185</v>
      </c>
      <c r="E146" s="666" t="s">
        <v>571</v>
      </c>
      <c r="F146" s="667" t="s">
        <v>2192</v>
      </c>
      <c r="G146" s="666" t="s">
        <v>1027</v>
      </c>
      <c r="H146" s="666" t="s">
        <v>1063</v>
      </c>
      <c r="I146" s="666" t="s">
        <v>1064</v>
      </c>
      <c r="J146" s="666" t="s">
        <v>1065</v>
      </c>
      <c r="K146" s="666" t="s">
        <v>1066</v>
      </c>
      <c r="L146" s="668">
        <v>79.13000000000001</v>
      </c>
      <c r="M146" s="668">
        <v>1</v>
      </c>
      <c r="N146" s="669">
        <v>79.13000000000001</v>
      </c>
    </row>
    <row r="147" spans="1:14" ht="14.4" customHeight="1" x14ac:dyDescent="0.3">
      <c r="A147" s="664" t="s">
        <v>543</v>
      </c>
      <c r="B147" s="665" t="s">
        <v>2184</v>
      </c>
      <c r="C147" s="666" t="s">
        <v>548</v>
      </c>
      <c r="D147" s="667" t="s">
        <v>2185</v>
      </c>
      <c r="E147" s="666" t="s">
        <v>571</v>
      </c>
      <c r="F147" s="667" t="s">
        <v>2192</v>
      </c>
      <c r="G147" s="666" t="s">
        <v>1027</v>
      </c>
      <c r="H147" s="666" t="s">
        <v>1067</v>
      </c>
      <c r="I147" s="666" t="s">
        <v>1068</v>
      </c>
      <c r="J147" s="666" t="s">
        <v>1069</v>
      </c>
      <c r="K147" s="666" t="s">
        <v>1070</v>
      </c>
      <c r="L147" s="668">
        <v>58.929999999999993</v>
      </c>
      <c r="M147" s="668">
        <v>2</v>
      </c>
      <c r="N147" s="669">
        <v>117.85999999999999</v>
      </c>
    </row>
    <row r="148" spans="1:14" ht="14.4" customHeight="1" x14ac:dyDescent="0.3">
      <c r="A148" s="664" t="s">
        <v>543</v>
      </c>
      <c r="B148" s="665" t="s">
        <v>2184</v>
      </c>
      <c r="C148" s="666" t="s">
        <v>548</v>
      </c>
      <c r="D148" s="667" t="s">
        <v>2185</v>
      </c>
      <c r="E148" s="666" t="s">
        <v>571</v>
      </c>
      <c r="F148" s="667" t="s">
        <v>2192</v>
      </c>
      <c r="G148" s="666" t="s">
        <v>1027</v>
      </c>
      <c r="H148" s="666" t="s">
        <v>1071</v>
      </c>
      <c r="I148" s="666" t="s">
        <v>1072</v>
      </c>
      <c r="J148" s="666" t="s">
        <v>1073</v>
      </c>
      <c r="K148" s="666" t="s">
        <v>1074</v>
      </c>
      <c r="L148" s="668">
        <v>297.91999999999996</v>
      </c>
      <c r="M148" s="668">
        <v>1</v>
      </c>
      <c r="N148" s="669">
        <v>297.91999999999996</v>
      </c>
    </row>
    <row r="149" spans="1:14" ht="14.4" customHeight="1" x14ac:dyDescent="0.3">
      <c r="A149" s="664" t="s">
        <v>543</v>
      </c>
      <c r="B149" s="665" t="s">
        <v>2184</v>
      </c>
      <c r="C149" s="666" t="s">
        <v>548</v>
      </c>
      <c r="D149" s="667" t="s">
        <v>2185</v>
      </c>
      <c r="E149" s="666" t="s">
        <v>571</v>
      </c>
      <c r="F149" s="667" t="s">
        <v>2192</v>
      </c>
      <c r="G149" s="666" t="s">
        <v>1027</v>
      </c>
      <c r="H149" s="666" t="s">
        <v>1075</v>
      </c>
      <c r="I149" s="666" t="s">
        <v>1076</v>
      </c>
      <c r="J149" s="666" t="s">
        <v>1077</v>
      </c>
      <c r="K149" s="666" t="s">
        <v>1078</v>
      </c>
      <c r="L149" s="668">
        <v>21.670000000000016</v>
      </c>
      <c r="M149" s="668">
        <v>1</v>
      </c>
      <c r="N149" s="669">
        <v>21.670000000000016</v>
      </c>
    </row>
    <row r="150" spans="1:14" ht="14.4" customHeight="1" x14ac:dyDescent="0.3">
      <c r="A150" s="664" t="s">
        <v>543</v>
      </c>
      <c r="B150" s="665" t="s">
        <v>2184</v>
      </c>
      <c r="C150" s="666" t="s">
        <v>548</v>
      </c>
      <c r="D150" s="667" t="s">
        <v>2185</v>
      </c>
      <c r="E150" s="666" t="s">
        <v>571</v>
      </c>
      <c r="F150" s="667" t="s">
        <v>2192</v>
      </c>
      <c r="G150" s="666" t="s">
        <v>1027</v>
      </c>
      <c r="H150" s="666" t="s">
        <v>1079</v>
      </c>
      <c r="I150" s="666" t="s">
        <v>1080</v>
      </c>
      <c r="J150" s="666" t="s">
        <v>1081</v>
      </c>
      <c r="K150" s="666" t="s">
        <v>1082</v>
      </c>
      <c r="L150" s="668">
        <v>221.78000000000009</v>
      </c>
      <c r="M150" s="668">
        <v>1</v>
      </c>
      <c r="N150" s="669">
        <v>221.78000000000009</v>
      </c>
    </row>
    <row r="151" spans="1:14" ht="14.4" customHeight="1" x14ac:dyDescent="0.3">
      <c r="A151" s="664" t="s">
        <v>543</v>
      </c>
      <c r="B151" s="665" t="s">
        <v>2184</v>
      </c>
      <c r="C151" s="666" t="s">
        <v>548</v>
      </c>
      <c r="D151" s="667" t="s">
        <v>2185</v>
      </c>
      <c r="E151" s="666" t="s">
        <v>571</v>
      </c>
      <c r="F151" s="667" t="s">
        <v>2192</v>
      </c>
      <c r="G151" s="666" t="s">
        <v>1027</v>
      </c>
      <c r="H151" s="666" t="s">
        <v>1083</v>
      </c>
      <c r="I151" s="666" t="s">
        <v>1084</v>
      </c>
      <c r="J151" s="666" t="s">
        <v>1085</v>
      </c>
      <c r="K151" s="666" t="s">
        <v>765</v>
      </c>
      <c r="L151" s="668">
        <v>116.81</v>
      </c>
      <c r="M151" s="668">
        <v>1</v>
      </c>
      <c r="N151" s="669">
        <v>116.81</v>
      </c>
    </row>
    <row r="152" spans="1:14" ht="14.4" customHeight="1" x14ac:dyDescent="0.3">
      <c r="A152" s="664" t="s">
        <v>543</v>
      </c>
      <c r="B152" s="665" t="s">
        <v>2184</v>
      </c>
      <c r="C152" s="666" t="s">
        <v>548</v>
      </c>
      <c r="D152" s="667" t="s">
        <v>2185</v>
      </c>
      <c r="E152" s="666" t="s">
        <v>571</v>
      </c>
      <c r="F152" s="667" t="s">
        <v>2192</v>
      </c>
      <c r="G152" s="666" t="s">
        <v>1027</v>
      </c>
      <c r="H152" s="666" t="s">
        <v>1086</v>
      </c>
      <c r="I152" s="666" t="s">
        <v>1087</v>
      </c>
      <c r="J152" s="666" t="s">
        <v>1088</v>
      </c>
      <c r="K152" s="666" t="s">
        <v>1089</v>
      </c>
      <c r="L152" s="668">
        <v>182.39999999999995</v>
      </c>
      <c r="M152" s="668">
        <v>1</v>
      </c>
      <c r="N152" s="669">
        <v>182.39999999999995</v>
      </c>
    </row>
    <row r="153" spans="1:14" ht="14.4" customHeight="1" x14ac:dyDescent="0.3">
      <c r="A153" s="664" t="s">
        <v>543</v>
      </c>
      <c r="B153" s="665" t="s">
        <v>2184</v>
      </c>
      <c r="C153" s="666" t="s">
        <v>548</v>
      </c>
      <c r="D153" s="667" t="s">
        <v>2185</v>
      </c>
      <c r="E153" s="666" t="s">
        <v>571</v>
      </c>
      <c r="F153" s="667" t="s">
        <v>2192</v>
      </c>
      <c r="G153" s="666" t="s">
        <v>1027</v>
      </c>
      <c r="H153" s="666" t="s">
        <v>1090</v>
      </c>
      <c r="I153" s="666" t="s">
        <v>1091</v>
      </c>
      <c r="J153" s="666" t="s">
        <v>1092</v>
      </c>
      <c r="K153" s="666" t="s">
        <v>1093</v>
      </c>
      <c r="L153" s="668">
        <v>465.40999999999963</v>
      </c>
      <c r="M153" s="668">
        <v>1</v>
      </c>
      <c r="N153" s="669">
        <v>465.40999999999963</v>
      </c>
    </row>
    <row r="154" spans="1:14" ht="14.4" customHeight="1" x14ac:dyDescent="0.3">
      <c r="A154" s="664" t="s">
        <v>543</v>
      </c>
      <c r="B154" s="665" t="s">
        <v>2184</v>
      </c>
      <c r="C154" s="666" t="s">
        <v>548</v>
      </c>
      <c r="D154" s="667" t="s">
        <v>2185</v>
      </c>
      <c r="E154" s="666" t="s">
        <v>571</v>
      </c>
      <c r="F154" s="667" t="s">
        <v>2192</v>
      </c>
      <c r="G154" s="666" t="s">
        <v>1027</v>
      </c>
      <c r="H154" s="666" t="s">
        <v>1094</v>
      </c>
      <c r="I154" s="666" t="s">
        <v>1095</v>
      </c>
      <c r="J154" s="666" t="s">
        <v>1096</v>
      </c>
      <c r="K154" s="666" t="s">
        <v>1097</v>
      </c>
      <c r="L154" s="668">
        <v>32.190000000000026</v>
      </c>
      <c r="M154" s="668">
        <v>1</v>
      </c>
      <c r="N154" s="669">
        <v>32.190000000000026</v>
      </c>
    </row>
    <row r="155" spans="1:14" ht="14.4" customHeight="1" x14ac:dyDescent="0.3">
      <c r="A155" s="664" t="s">
        <v>543</v>
      </c>
      <c r="B155" s="665" t="s">
        <v>2184</v>
      </c>
      <c r="C155" s="666" t="s">
        <v>548</v>
      </c>
      <c r="D155" s="667" t="s">
        <v>2185</v>
      </c>
      <c r="E155" s="666" t="s">
        <v>571</v>
      </c>
      <c r="F155" s="667" t="s">
        <v>2192</v>
      </c>
      <c r="G155" s="666" t="s">
        <v>1027</v>
      </c>
      <c r="H155" s="666" t="s">
        <v>1098</v>
      </c>
      <c r="I155" s="666" t="s">
        <v>1099</v>
      </c>
      <c r="J155" s="666" t="s">
        <v>1100</v>
      </c>
      <c r="K155" s="666" t="s">
        <v>1101</v>
      </c>
      <c r="L155" s="668">
        <v>61.529999999999937</v>
      </c>
      <c r="M155" s="668">
        <v>1</v>
      </c>
      <c r="N155" s="669">
        <v>61.529999999999937</v>
      </c>
    </row>
    <row r="156" spans="1:14" ht="14.4" customHeight="1" x14ac:dyDescent="0.3">
      <c r="A156" s="664" t="s">
        <v>543</v>
      </c>
      <c r="B156" s="665" t="s">
        <v>2184</v>
      </c>
      <c r="C156" s="666" t="s">
        <v>548</v>
      </c>
      <c r="D156" s="667" t="s">
        <v>2185</v>
      </c>
      <c r="E156" s="666" t="s">
        <v>571</v>
      </c>
      <c r="F156" s="667" t="s">
        <v>2192</v>
      </c>
      <c r="G156" s="666" t="s">
        <v>1027</v>
      </c>
      <c r="H156" s="666" t="s">
        <v>1102</v>
      </c>
      <c r="I156" s="666" t="s">
        <v>1103</v>
      </c>
      <c r="J156" s="666" t="s">
        <v>1104</v>
      </c>
      <c r="K156" s="666" t="s">
        <v>1105</v>
      </c>
      <c r="L156" s="668">
        <v>38.300038419835296</v>
      </c>
      <c r="M156" s="668">
        <v>2</v>
      </c>
      <c r="N156" s="669">
        <v>76.600076839670592</v>
      </c>
    </row>
    <row r="157" spans="1:14" ht="14.4" customHeight="1" x14ac:dyDescent="0.3">
      <c r="A157" s="664" t="s">
        <v>543</v>
      </c>
      <c r="B157" s="665" t="s">
        <v>2184</v>
      </c>
      <c r="C157" s="666" t="s">
        <v>548</v>
      </c>
      <c r="D157" s="667" t="s">
        <v>2185</v>
      </c>
      <c r="E157" s="666" t="s">
        <v>571</v>
      </c>
      <c r="F157" s="667" t="s">
        <v>2192</v>
      </c>
      <c r="G157" s="666" t="s">
        <v>1027</v>
      </c>
      <c r="H157" s="666" t="s">
        <v>1106</v>
      </c>
      <c r="I157" s="666" t="s">
        <v>1107</v>
      </c>
      <c r="J157" s="666" t="s">
        <v>1108</v>
      </c>
      <c r="K157" s="666" t="s">
        <v>1109</v>
      </c>
      <c r="L157" s="668">
        <v>61.66</v>
      </c>
      <c r="M157" s="668">
        <v>1</v>
      </c>
      <c r="N157" s="669">
        <v>61.66</v>
      </c>
    </row>
    <row r="158" spans="1:14" ht="14.4" customHeight="1" x14ac:dyDescent="0.3">
      <c r="A158" s="664" t="s">
        <v>543</v>
      </c>
      <c r="B158" s="665" t="s">
        <v>2184</v>
      </c>
      <c r="C158" s="666" t="s">
        <v>548</v>
      </c>
      <c r="D158" s="667" t="s">
        <v>2185</v>
      </c>
      <c r="E158" s="666" t="s">
        <v>571</v>
      </c>
      <c r="F158" s="667" t="s">
        <v>2192</v>
      </c>
      <c r="G158" s="666" t="s">
        <v>1027</v>
      </c>
      <c r="H158" s="666" t="s">
        <v>1110</v>
      </c>
      <c r="I158" s="666" t="s">
        <v>1111</v>
      </c>
      <c r="J158" s="666" t="s">
        <v>1112</v>
      </c>
      <c r="K158" s="666" t="s">
        <v>1113</v>
      </c>
      <c r="L158" s="668">
        <v>97.318185703422742</v>
      </c>
      <c r="M158" s="668">
        <v>2</v>
      </c>
      <c r="N158" s="669">
        <v>194.63637140684548</v>
      </c>
    </row>
    <row r="159" spans="1:14" ht="14.4" customHeight="1" x14ac:dyDescent="0.3">
      <c r="A159" s="664" t="s">
        <v>543</v>
      </c>
      <c r="B159" s="665" t="s">
        <v>2184</v>
      </c>
      <c r="C159" s="666" t="s">
        <v>548</v>
      </c>
      <c r="D159" s="667" t="s">
        <v>2185</v>
      </c>
      <c r="E159" s="666" t="s">
        <v>571</v>
      </c>
      <c r="F159" s="667" t="s">
        <v>2192</v>
      </c>
      <c r="G159" s="666" t="s">
        <v>1027</v>
      </c>
      <c r="H159" s="666" t="s">
        <v>1114</v>
      </c>
      <c r="I159" s="666" t="s">
        <v>1115</v>
      </c>
      <c r="J159" s="666" t="s">
        <v>1116</v>
      </c>
      <c r="K159" s="666" t="s">
        <v>1117</v>
      </c>
      <c r="L159" s="668">
        <v>213.23999999999998</v>
      </c>
      <c r="M159" s="668">
        <v>1</v>
      </c>
      <c r="N159" s="669">
        <v>213.23999999999998</v>
      </c>
    </row>
    <row r="160" spans="1:14" ht="14.4" customHeight="1" x14ac:dyDescent="0.3">
      <c r="A160" s="664" t="s">
        <v>543</v>
      </c>
      <c r="B160" s="665" t="s">
        <v>2184</v>
      </c>
      <c r="C160" s="666" t="s">
        <v>548</v>
      </c>
      <c r="D160" s="667" t="s">
        <v>2185</v>
      </c>
      <c r="E160" s="666" t="s">
        <v>571</v>
      </c>
      <c r="F160" s="667" t="s">
        <v>2192</v>
      </c>
      <c r="G160" s="666" t="s">
        <v>1027</v>
      </c>
      <c r="H160" s="666" t="s">
        <v>1118</v>
      </c>
      <c r="I160" s="666" t="s">
        <v>1118</v>
      </c>
      <c r="J160" s="666" t="s">
        <v>1119</v>
      </c>
      <c r="K160" s="666" t="s">
        <v>1120</v>
      </c>
      <c r="L160" s="668">
        <v>127.24800000000005</v>
      </c>
      <c r="M160" s="668">
        <v>5</v>
      </c>
      <c r="N160" s="669">
        <v>636.24000000000024</v>
      </c>
    </row>
    <row r="161" spans="1:14" ht="14.4" customHeight="1" x14ac:dyDescent="0.3">
      <c r="A161" s="664" t="s">
        <v>543</v>
      </c>
      <c r="B161" s="665" t="s">
        <v>2184</v>
      </c>
      <c r="C161" s="666" t="s">
        <v>548</v>
      </c>
      <c r="D161" s="667" t="s">
        <v>2185</v>
      </c>
      <c r="E161" s="666" t="s">
        <v>571</v>
      </c>
      <c r="F161" s="667" t="s">
        <v>2192</v>
      </c>
      <c r="G161" s="666" t="s">
        <v>1027</v>
      </c>
      <c r="H161" s="666" t="s">
        <v>1121</v>
      </c>
      <c r="I161" s="666" t="s">
        <v>1122</v>
      </c>
      <c r="J161" s="666" t="s">
        <v>1123</v>
      </c>
      <c r="K161" s="666" t="s">
        <v>1124</v>
      </c>
      <c r="L161" s="668">
        <v>1375</v>
      </c>
      <c r="M161" s="668">
        <v>12</v>
      </c>
      <c r="N161" s="669">
        <v>16500</v>
      </c>
    </row>
    <row r="162" spans="1:14" ht="14.4" customHeight="1" x14ac:dyDescent="0.3">
      <c r="A162" s="664" t="s">
        <v>543</v>
      </c>
      <c r="B162" s="665" t="s">
        <v>2184</v>
      </c>
      <c r="C162" s="666" t="s">
        <v>548</v>
      </c>
      <c r="D162" s="667" t="s">
        <v>2185</v>
      </c>
      <c r="E162" s="666" t="s">
        <v>571</v>
      </c>
      <c r="F162" s="667" t="s">
        <v>2192</v>
      </c>
      <c r="G162" s="666" t="s">
        <v>1027</v>
      </c>
      <c r="H162" s="666" t="s">
        <v>1125</v>
      </c>
      <c r="I162" s="666" t="s">
        <v>1125</v>
      </c>
      <c r="J162" s="666" t="s">
        <v>1126</v>
      </c>
      <c r="K162" s="666" t="s">
        <v>1127</v>
      </c>
      <c r="L162" s="668">
        <v>93.069999999999936</v>
      </c>
      <c r="M162" s="668">
        <v>1</v>
      </c>
      <c r="N162" s="669">
        <v>93.069999999999936</v>
      </c>
    </row>
    <row r="163" spans="1:14" ht="14.4" customHeight="1" x14ac:dyDescent="0.3">
      <c r="A163" s="664" t="s">
        <v>543</v>
      </c>
      <c r="B163" s="665" t="s">
        <v>2184</v>
      </c>
      <c r="C163" s="666" t="s">
        <v>548</v>
      </c>
      <c r="D163" s="667" t="s">
        <v>2185</v>
      </c>
      <c r="E163" s="666" t="s">
        <v>571</v>
      </c>
      <c r="F163" s="667" t="s">
        <v>2192</v>
      </c>
      <c r="G163" s="666" t="s">
        <v>1027</v>
      </c>
      <c r="H163" s="666" t="s">
        <v>1128</v>
      </c>
      <c r="I163" s="666" t="s">
        <v>1128</v>
      </c>
      <c r="J163" s="666" t="s">
        <v>1129</v>
      </c>
      <c r="K163" s="666" t="s">
        <v>1130</v>
      </c>
      <c r="L163" s="668">
        <v>169.03999999999996</v>
      </c>
      <c r="M163" s="668">
        <v>7</v>
      </c>
      <c r="N163" s="669">
        <v>1183.2799999999997</v>
      </c>
    </row>
    <row r="164" spans="1:14" ht="14.4" customHeight="1" x14ac:dyDescent="0.3">
      <c r="A164" s="664" t="s">
        <v>543</v>
      </c>
      <c r="B164" s="665" t="s">
        <v>2184</v>
      </c>
      <c r="C164" s="666" t="s">
        <v>548</v>
      </c>
      <c r="D164" s="667" t="s">
        <v>2185</v>
      </c>
      <c r="E164" s="666" t="s">
        <v>571</v>
      </c>
      <c r="F164" s="667" t="s">
        <v>2192</v>
      </c>
      <c r="G164" s="666" t="s">
        <v>1027</v>
      </c>
      <c r="H164" s="666" t="s">
        <v>1131</v>
      </c>
      <c r="I164" s="666" t="s">
        <v>1131</v>
      </c>
      <c r="J164" s="666" t="s">
        <v>1061</v>
      </c>
      <c r="K164" s="666" t="s">
        <v>1062</v>
      </c>
      <c r="L164" s="668">
        <v>3300</v>
      </c>
      <c r="M164" s="668">
        <v>8</v>
      </c>
      <c r="N164" s="669">
        <v>26400</v>
      </c>
    </row>
    <row r="165" spans="1:14" ht="14.4" customHeight="1" x14ac:dyDescent="0.3">
      <c r="A165" s="664" t="s">
        <v>543</v>
      </c>
      <c r="B165" s="665" t="s">
        <v>2184</v>
      </c>
      <c r="C165" s="666" t="s">
        <v>548</v>
      </c>
      <c r="D165" s="667" t="s">
        <v>2185</v>
      </c>
      <c r="E165" s="666" t="s">
        <v>571</v>
      </c>
      <c r="F165" s="667" t="s">
        <v>2192</v>
      </c>
      <c r="G165" s="666" t="s">
        <v>1027</v>
      </c>
      <c r="H165" s="666" t="s">
        <v>1132</v>
      </c>
      <c r="I165" s="666" t="s">
        <v>1132</v>
      </c>
      <c r="J165" s="666" t="s">
        <v>1133</v>
      </c>
      <c r="K165" s="666" t="s">
        <v>1134</v>
      </c>
      <c r="L165" s="668">
        <v>67.829565351912024</v>
      </c>
      <c r="M165" s="668">
        <v>110</v>
      </c>
      <c r="N165" s="669">
        <v>7461.2521887103221</v>
      </c>
    </row>
    <row r="166" spans="1:14" ht="14.4" customHeight="1" x14ac:dyDescent="0.3">
      <c r="A166" s="664" t="s">
        <v>543</v>
      </c>
      <c r="B166" s="665" t="s">
        <v>2184</v>
      </c>
      <c r="C166" s="666" t="s">
        <v>548</v>
      </c>
      <c r="D166" s="667" t="s">
        <v>2185</v>
      </c>
      <c r="E166" s="666" t="s">
        <v>571</v>
      </c>
      <c r="F166" s="667" t="s">
        <v>2192</v>
      </c>
      <c r="G166" s="666" t="s">
        <v>1027</v>
      </c>
      <c r="H166" s="666" t="s">
        <v>1135</v>
      </c>
      <c r="I166" s="666" t="s">
        <v>1135</v>
      </c>
      <c r="J166" s="666" t="s">
        <v>1112</v>
      </c>
      <c r="K166" s="666" t="s">
        <v>1136</v>
      </c>
      <c r="L166" s="668">
        <v>195.46</v>
      </c>
      <c r="M166" s="668">
        <v>1</v>
      </c>
      <c r="N166" s="669">
        <v>195.46</v>
      </c>
    </row>
    <row r="167" spans="1:14" ht="14.4" customHeight="1" x14ac:dyDescent="0.3">
      <c r="A167" s="664" t="s">
        <v>543</v>
      </c>
      <c r="B167" s="665" t="s">
        <v>2184</v>
      </c>
      <c r="C167" s="666" t="s">
        <v>548</v>
      </c>
      <c r="D167" s="667" t="s">
        <v>2185</v>
      </c>
      <c r="E167" s="666" t="s">
        <v>571</v>
      </c>
      <c r="F167" s="667" t="s">
        <v>2192</v>
      </c>
      <c r="G167" s="666" t="s">
        <v>1027</v>
      </c>
      <c r="H167" s="666" t="s">
        <v>1137</v>
      </c>
      <c r="I167" s="666" t="s">
        <v>1137</v>
      </c>
      <c r="J167" s="666" t="s">
        <v>1138</v>
      </c>
      <c r="K167" s="666" t="s">
        <v>1139</v>
      </c>
      <c r="L167" s="668">
        <v>80.547810633536173</v>
      </c>
      <c r="M167" s="668">
        <v>13</v>
      </c>
      <c r="N167" s="669">
        <v>1047.1215382359703</v>
      </c>
    </row>
    <row r="168" spans="1:14" ht="14.4" customHeight="1" x14ac:dyDescent="0.3">
      <c r="A168" s="664" t="s">
        <v>543</v>
      </c>
      <c r="B168" s="665" t="s">
        <v>2184</v>
      </c>
      <c r="C168" s="666" t="s">
        <v>548</v>
      </c>
      <c r="D168" s="667" t="s">
        <v>2185</v>
      </c>
      <c r="E168" s="666" t="s">
        <v>1140</v>
      </c>
      <c r="F168" s="667" t="s">
        <v>2193</v>
      </c>
      <c r="G168" s="666" t="s">
        <v>1027</v>
      </c>
      <c r="H168" s="666" t="s">
        <v>1141</v>
      </c>
      <c r="I168" s="666" t="s">
        <v>1141</v>
      </c>
      <c r="J168" s="666" t="s">
        <v>1142</v>
      </c>
      <c r="K168" s="666" t="s">
        <v>1143</v>
      </c>
      <c r="L168" s="668">
        <v>148.96</v>
      </c>
      <c r="M168" s="668">
        <v>2</v>
      </c>
      <c r="N168" s="669">
        <v>297.92</v>
      </c>
    </row>
    <row r="169" spans="1:14" ht="14.4" customHeight="1" x14ac:dyDescent="0.3">
      <c r="A169" s="664" t="s">
        <v>543</v>
      </c>
      <c r="B169" s="665" t="s">
        <v>2184</v>
      </c>
      <c r="C169" s="666" t="s">
        <v>548</v>
      </c>
      <c r="D169" s="667" t="s">
        <v>2185</v>
      </c>
      <c r="E169" s="666" t="s">
        <v>1140</v>
      </c>
      <c r="F169" s="667" t="s">
        <v>2193</v>
      </c>
      <c r="G169" s="666" t="s">
        <v>1027</v>
      </c>
      <c r="H169" s="666" t="s">
        <v>1144</v>
      </c>
      <c r="I169" s="666" t="s">
        <v>1144</v>
      </c>
      <c r="J169" s="666" t="s">
        <v>1145</v>
      </c>
      <c r="K169" s="666" t="s">
        <v>1143</v>
      </c>
      <c r="L169" s="668">
        <v>148.96000000000004</v>
      </c>
      <c r="M169" s="668">
        <v>1</v>
      </c>
      <c r="N169" s="669">
        <v>148.96000000000004</v>
      </c>
    </row>
    <row r="170" spans="1:14" ht="14.4" customHeight="1" x14ac:dyDescent="0.3">
      <c r="A170" s="664" t="s">
        <v>543</v>
      </c>
      <c r="B170" s="665" t="s">
        <v>2184</v>
      </c>
      <c r="C170" s="666" t="s">
        <v>548</v>
      </c>
      <c r="D170" s="667" t="s">
        <v>2185</v>
      </c>
      <c r="E170" s="666" t="s">
        <v>1140</v>
      </c>
      <c r="F170" s="667" t="s">
        <v>2193</v>
      </c>
      <c r="G170" s="666" t="s">
        <v>1027</v>
      </c>
      <c r="H170" s="666" t="s">
        <v>1146</v>
      </c>
      <c r="I170" s="666" t="s">
        <v>1147</v>
      </c>
      <c r="J170" s="666" t="s">
        <v>1148</v>
      </c>
      <c r="K170" s="666" t="s">
        <v>1149</v>
      </c>
      <c r="L170" s="668">
        <v>156.49</v>
      </c>
      <c r="M170" s="668">
        <v>32</v>
      </c>
      <c r="N170" s="669">
        <v>5007.68</v>
      </c>
    </row>
    <row r="171" spans="1:14" ht="14.4" customHeight="1" x14ac:dyDescent="0.3">
      <c r="A171" s="664" t="s">
        <v>543</v>
      </c>
      <c r="B171" s="665" t="s">
        <v>2184</v>
      </c>
      <c r="C171" s="666" t="s">
        <v>548</v>
      </c>
      <c r="D171" s="667" t="s">
        <v>2185</v>
      </c>
      <c r="E171" s="666" t="s">
        <v>1140</v>
      </c>
      <c r="F171" s="667" t="s">
        <v>2193</v>
      </c>
      <c r="G171" s="666" t="s">
        <v>1027</v>
      </c>
      <c r="H171" s="666" t="s">
        <v>1150</v>
      </c>
      <c r="I171" s="666" t="s">
        <v>1150</v>
      </c>
      <c r="J171" s="666" t="s">
        <v>1151</v>
      </c>
      <c r="K171" s="666" t="s">
        <v>1152</v>
      </c>
      <c r="L171" s="668">
        <v>138.63</v>
      </c>
      <c r="M171" s="668">
        <v>8</v>
      </c>
      <c r="N171" s="669">
        <v>1109.04</v>
      </c>
    </row>
    <row r="172" spans="1:14" ht="14.4" customHeight="1" x14ac:dyDescent="0.3">
      <c r="A172" s="664" t="s">
        <v>543</v>
      </c>
      <c r="B172" s="665" t="s">
        <v>2184</v>
      </c>
      <c r="C172" s="666" t="s">
        <v>548</v>
      </c>
      <c r="D172" s="667" t="s">
        <v>2185</v>
      </c>
      <c r="E172" s="666" t="s">
        <v>1140</v>
      </c>
      <c r="F172" s="667" t="s">
        <v>2193</v>
      </c>
      <c r="G172" s="666" t="s">
        <v>1027</v>
      </c>
      <c r="H172" s="666" t="s">
        <v>1153</v>
      </c>
      <c r="I172" s="666" t="s">
        <v>1153</v>
      </c>
      <c r="J172" s="666" t="s">
        <v>1154</v>
      </c>
      <c r="K172" s="666" t="s">
        <v>1155</v>
      </c>
      <c r="L172" s="668">
        <v>111.95</v>
      </c>
      <c r="M172" s="668">
        <v>3</v>
      </c>
      <c r="N172" s="669">
        <v>335.85</v>
      </c>
    </row>
    <row r="173" spans="1:14" ht="14.4" customHeight="1" x14ac:dyDescent="0.3">
      <c r="A173" s="664" t="s">
        <v>543</v>
      </c>
      <c r="B173" s="665" t="s">
        <v>2184</v>
      </c>
      <c r="C173" s="666" t="s">
        <v>548</v>
      </c>
      <c r="D173" s="667" t="s">
        <v>2185</v>
      </c>
      <c r="E173" s="666" t="s">
        <v>1140</v>
      </c>
      <c r="F173" s="667" t="s">
        <v>2193</v>
      </c>
      <c r="G173" s="666" t="s">
        <v>1027</v>
      </c>
      <c r="H173" s="666" t="s">
        <v>1156</v>
      </c>
      <c r="I173" s="666" t="s">
        <v>1157</v>
      </c>
      <c r="J173" s="666" t="s">
        <v>1158</v>
      </c>
      <c r="K173" s="666" t="s">
        <v>1159</v>
      </c>
      <c r="L173" s="668">
        <v>111.95000000000002</v>
      </c>
      <c r="M173" s="668">
        <v>2</v>
      </c>
      <c r="N173" s="669">
        <v>223.90000000000003</v>
      </c>
    </row>
    <row r="174" spans="1:14" ht="14.4" customHeight="1" x14ac:dyDescent="0.3">
      <c r="A174" s="664" t="s">
        <v>543</v>
      </c>
      <c r="B174" s="665" t="s">
        <v>2184</v>
      </c>
      <c r="C174" s="666" t="s">
        <v>548</v>
      </c>
      <c r="D174" s="667" t="s">
        <v>2185</v>
      </c>
      <c r="E174" s="666" t="s">
        <v>1140</v>
      </c>
      <c r="F174" s="667" t="s">
        <v>2193</v>
      </c>
      <c r="G174" s="666" t="s">
        <v>1027</v>
      </c>
      <c r="H174" s="666" t="s">
        <v>1160</v>
      </c>
      <c r="I174" s="666" t="s">
        <v>1161</v>
      </c>
      <c r="J174" s="666" t="s">
        <v>1162</v>
      </c>
      <c r="K174" s="666" t="s">
        <v>1143</v>
      </c>
      <c r="L174" s="668">
        <v>135.60000000000002</v>
      </c>
      <c r="M174" s="668">
        <v>7</v>
      </c>
      <c r="N174" s="669">
        <v>949.20000000000016</v>
      </c>
    </row>
    <row r="175" spans="1:14" ht="14.4" customHeight="1" x14ac:dyDescent="0.3">
      <c r="A175" s="664" t="s">
        <v>543</v>
      </c>
      <c r="B175" s="665" t="s">
        <v>2184</v>
      </c>
      <c r="C175" s="666" t="s">
        <v>548</v>
      </c>
      <c r="D175" s="667" t="s">
        <v>2185</v>
      </c>
      <c r="E175" s="666" t="s">
        <v>1140</v>
      </c>
      <c r="F175" s="667" t="s">
        <v>2193</v>
      </c>
      <c r="G175" s="666" t="s">
        <v>1027</v>
      </c>
      <c r="H175" s="666" t="s">
        <v>1163</v>
      </c>
      <c r="I175" s="666" t="s">
        <v>1164</v>
      </c>
      <c r="J175" s="666" t="s">
        <v>1165</v>
      </c>
      <c r="K175" s="666" t="s">
        <v>1143</v>
      </c>
      <c r="L175" s="668">
        <v>135.6</v>
      </c>
      <c r="M175" s="668">
        <v>2</v>
      </c>
      <c r="N175" s="669">
        <v>271.2</v>
      </c>
    </row>
    <row r="176" spans="1:14" ht="14.4" customHeight="1" x14ac:dyDescent="0.3">
      <c r="A176" s="664" t="s">
        <v>543</v>
      </c>
      <c r="B176" s="665" t="s">
        <v>2184</v>
      </c>
      <c r="C176" s="666" t="s">
        <v>548</v>
      </c>
      <c r="D176" s="667" t="s">
        <v>2185</v>
      </c>
      <c r="E176" s="666" t="s">
        <v>1140</v>
      </c>
      <c r="F176" s="667" t="s">
        <v>2193</v>
      </c>
      <c r="G176" s="666" t="s">
        <v>1027</v>
      </c>
      <c r="H176" s="666" t="s">
        <v>1166</v>
      </c>
      <c r="I176" s="666" t="s">
        <v>1167</v>
      </c>
      <c r="J176" s="666" t="s">
        <v>1168</v>
      </c>
      <c r="K176" s="666" t="s">
        <v>1143</v>
      </c>
      <c r="L176" s="668">
        <v>135.60007776381926</v>
      </c>
      <c r="M176" s="668">
        <v>7</v>
      </c>
      <c r="N176" s="669">
        <v>949.20054434673489</v>
      </c>
    </row>
    <row r="177" spans="1:14" ht="14.4" customHeight="1" x14ac:dyDescent="0.3">
      <c r="A177" s="664" t="s">
        <v>543</v>
      </c>
      <c r="B177" s="665" t="s">
        <v>2184</v>
      </c>
      <c r="C177" s="666" t="s">
        <v>548</v>
      </c>
      <c r="D177" s="667" t="s">
        <v>2185</v>
      </c>
      <c r="E177" s="666" t="s">
        <v>1140</v>
      </c>
      <c r="F177" s="667" t="s">
        <v>2193</v>
      </c>
      <c r="G177" s="666" t="s">
        <v>1027</v>
      </c>
      <c r="H177" s="666" t="s">
        <v>1169</v>
      </c>
      <c r="I177" s="666" t="s">
        <v>1170</v>
      </c>
      <c r="J177" s="666" t="s">
        <v>1171</v>
      </c>
      <c r="K177" s="666" t="s">
        <v>1143</v>
      </c>
      <c r="L177" s="668">
        <v>135.59956586671288</v>
      </c>
      <c r="M177" s="668">
        <v>3</v>
      </c>
      <c r="N177" s="669">
        <v>406.79869760013867</v>
      </c>
    </row>
    <row r="178" spans="1:14" ht="14.4" customHeight="1" x14ac:dyDescent="0.3">
      <c r="A178" s="664" t="s">
        <v>543</v>
      </c>
      <c r="B178" s="665" t="s">
        <v>2184</v>
      </c>
      <c r="C178" s="666" t="s">
        <v>548</v>
      </c>
      <c r="D178" s="667" t="s">
        <v>2185</v>
      </c>
      <c r="E178" s="666" t="s">
        <v>1140</v>
      </c>
      <c r="F178" s="667" t="s">
        <v>2193</v>
      </c>
      <c r="G178" s="666" t="s">
        <v>1027</v>
      </c>
      <c r="H178" s="666" t="s">
        <v>1172</v>
      </c>
      <c r="I178" s="666" t="s">
        <v>1173</v>
      </c>
      <c r="J178" s="666" t="s">
        <v>1174</v>
      </c>
      <c r="K178" s="666" t="s">
        <v>1155</v>
      </c>
      <c r="L178" s="668">
        <v>111.95000000000002</v>
      </c>
      <c r="M178" s="668">
        <v>2</v>
      </c>
      <c r="N178" s="669">
        <v>223.90000000000003</v>
      </c>
    </row>
    <row r="179" spans="1:14" ht="14.4" customHeight="1" x14ac:dyDescent="0.3">
      <c r="A179" s="664" t="s">
        <v>543</v>
      </c>
      <c r="B179" s="665" t="s">
        <v>2184</v>
      </c>
      <c r="C179" s="666" t="s">
        <v>548</v>
      </c>
      <c r="D179" s="667" t="s">
        <v>2185</v>
      </c>
      <c r="E179" s="666" t="s">
        <v>1140</v>
      </c>
      <c r="F179" s="667" t="s">
        <v>2193</v>
      </c>
      <c r="G179" s="666" t="s">
        <v>1027</v>
      </c>
      <c r="H179" s="666" t="s">
        <v>1175</v>
      </c>
      <c r="I179" s="666" t="s">
        <v>1175</v>
      </c>
      <c r="J179" s="666" t="s">
        <v>1176</v>
      </c>
      <c r="K179" s="666" t="s">
        <v>1177</v>
      </c>
      <c r="L179" s="668">
        <v>163.66999999999999</v>
      </c>
      <c r="M179" s="668">
        <v>3</v>
      </c>
      <c r="N179" s="669">
        <v>491.01</v>
      </c>
    </row>
    <row r="180" spans="1:14" ht="14.4" customHeight="1" x14ac:dyDescent="0.3">
      <c r="A180" s="664" t="s">
        <v>543</v>
      </c>
      <c r="B180" s="665" t="s">
        <v>2184</v>
      </c>
      <c r="C180" s="666" t="s">
        <v>548</v>
      </c>
      <c r="D180" s="667" t="s">
        <v>2185</v>
      </c>
      <c r="E180" s="666" t="s">
        <v>1140</v>
      </c>
      <c r="F180" s="667" t="s">
        <v>2193</v>
      </c>
      <c r="G180" s="666" t="s">
        <v>1027</v>
      </c>
      <c r="H180" s="666" t="s">
        <v>1178</v>
      </c>
      <c r="I180" s="666" t="s">
        <v>1178</v>
      </c>
      <c r="J180" s="666" t="s">
        <v>1179</v>
      </c>
      <c r="K180" s="666" t="s">
        <v>1177</v>
      </c>
      <c r="L180" s="668">
        <v>122.69</v>
      </c>
      <c r="M180" s="668">
        <v>1</v>
      </c>
      <c r="N180" s="669">
        <v>122.69</v>
      </c>
    </row>
    <row r="181" spans="1:14" ht="14.4" customHeight="1" x14ac:dyDescent="0.3">
      <c r="A181" s="664" t="s">
        <v>543</v>
      </c>
      <c r="B181" s="665" t="s">
        <v>2184</v>
      </c>
      <c r="C181" s="666" t="s">
        <v>548</v>
      </c>
      <c r="D181" s="667" t="s">
        <v>2185</v>
      </c>
      <c r="E181" s="666" t="s">
        <v>1140</v>
      </c>
      <c r="F181" s="667" t="s">
        <v>2193</v>
      </c>
      <c r="G181" s="666" t="s">
        <v>1027</v>
      </c>
      <c r="H181" s="666" t="s">
        <v>1180</v>
      </c>
      <c r="I181" s="666" t="s">
        <v>1180</v>
      </c>
      <c r="J181" s="666" t="s">
        <v>1181</v>
      </c>
      <c r="K181" s="666" t="s">
        <v>1182</v>
      </c>
      <c r="L181" s="668">
        <v>179.26001887568427</v>
      </c>
      <c r="M181" s="668">
        <v>6</v>
      </c>
      <c r="N181" s="669">
        <v>1075.5601132541055</v>
      </c>
    </row>
    <row r="182" spans="1:14" ht="14.4" customHeight="1" x14ac:dyDescent="0.3">
      <c r="A182" s="664" t="s">
        <v>543</v>
      </c>
      <c r="B182" s="665" t="s">
        <v>2184</v>
      </c>
      <c r="C182" s="666" t="s">
        <v>548</v>
      </c>
      <c r="D182" s="667" t="s">
        <v>2185</v>
      </c>
      <c r="E182" s="666" t="s">
        <v>1140</v>
      </c>
      <c r="F182" s="667" t="s">
        <v>2193</v>
      </c>
      <c r="G182" s="666" t="s">
        <v>1027</v>
      </c>
      <c r="H182" s="666" t="s">
        <v>1183</v>
      </c>
      <c r="I182" s="666" t="s">
        <v>1183</v>
      </c>
      <c r="J182" s="666" t="s">
        <v>1184</v>
      </c>
      <c r="K182" s="666" t="s">
        <v>1177</v>
      </c>
      <c r="L182" s="668">
        <v>129.9700062742447</v>
      </c>
      <c r="M182" s="668">
        <v>4</v>
      </c>
      <c r="N182" s="669">
        <v>519.88002509697878</v>
      </c>
    </row>
    <row r="183" spans="1:14" ht="14.4" customHeight="1" x14ac:dyDescent="0.3">
      <c r="A183" s="664" t="s">
        <v>543</v>
      </c>
      <c r="B183" s="665" t="s">
        <v>2184</v>
      </c>
      <c r="C183" s="666" t="s">
        <v>548</v>
      </c>
      <c r="D183" s="667" t="s">
        <v>2185</v>
      </c>
      <c r="E183" s="666" t="s">
        <v>1140</v>
      </c>
      <c r="F183" s="667" t="s">
        <v>2193</v>
      </c>
      <c r="G183" s="666" t="s">
        <v>1027</v>
      </c>
      <c r="H183" s="666" t="s">
        <v>1185</v>
      </c>
      <c r="I183" s="666" t="s">
        <v>1185</v>
      </c>
      <c r="J183" s="666" t="s">
        <v>1186</v>
      </c>
      <c r="K183" s="666" t="s">
        <v>1177</v>
      </c>
      <c r="L183" s="668">
        <v>129.96999999999997</v>
      </c>
      <c r="M183" s="668">
        <v>2.5</v>
      </c>
      <c r="N183" s="669">
        <v>324.92499999999995</v>
      </c>
    </row>
    <row r="184" spans="1:14" ht="14.4" customHeight="1" x14ac:dyDescent="0.3">
      <c r="A184" s="664" t="s">
        <v>543</v>
      </c>
      <c r="B184" s="665" t="s">
        <v>2184</v>
      </c>
      <c r="C184" s="666" t="s">
        <v>548</v>
      </c>
      <c r="D184" s="667" t="s">
        <v>2185</v>
      </c>
      <c r="E184" s="666" t="s">
        <v>1140</v>
      </c>
      <c r="F184" s="667" t="s">
        <v>2193</v>
      </c>
      <c r="G184" s="666" t="s">
        <v>1027</v>
      </c>
      <c r="H184" s="666" t="s">
        <v>1187</v>
      </c>
      <c r="I184" s="666" t="s">
        <v>1187</v>
      </c>
      <c r="J184" s="666" t="s">
        <v>1188</v>
      </c>
      <c r="K184" s="666" t="s">
        <v>1143</v>
      </c>
      <c r="L184" s="668">
        <v>135.6</v>
      </c>
      <c r="M184" s="668">
        <v>1</v>
      </c>
      <c r="N184" s="669">
        <v>135.6</v>
      </c>
    </row>
    <row r="185" spans="1:14" ht="14.4" customHeight="1" x14ac:dyDescent="0.3">
      <c r="A185" s="664" t="s">
        <v>543</v>
      </c>
      <c r="B185" s="665" t="s">
        <v>2184</v>
      </c>
      <c r="C185" s="666" t="s">
        <v>548</v>
      </c>
      <c r="D185" s="667" t="s">
        <v>2185</v>
      </c>
      <c r="E185" s="666" t="s">
        <v>1140</v>
      </c>
      <c r="F185" s="667" t="s">
        <v>2193</v>
      </c>
      <c r="G185" s="666" t="s">
        <v>1027</v>
      </c>
      <c r="H185" s="666" t="s">
        <v>1189</v>
      </c>
      <c r="I185" s="666" t="s">
        <v>1189</v>
      </c>
      <c r="J185" s="666" t="s">
        <v>1190</v>
      </c>
      <c r="K185" s="666" t="s">
        <v>1177</v>
      </c>
      <c r="L185" s="668">
        <v>129.97000000000003</v>
      </c>
      <c r="M185" s="668">
        <v>1</v>
      </c>
      <c r="N185" s="669">
        <v>129.97000000000003</v>
      </c>
    </row>
    <row r="186" spans="1:14" ht="14.4" customHeight="1" x14ac:dyDescent="0.3">
      <c r="A186" s="664" t="s">
        <v>543</v>
      </c>
      <c r="B186" s="665" t="s">
        <v>2184</v>
      </c>
      <c r="C186" s="666" t="s">
        <v>548</v>
      </c>
      <c r="D186" s="667" t="s">
        <v>2185</v>
      </c>
      <c r="E186" s="666" t="s">
        <v>1140</v>
      </c>
      <c r="F186" s="667" t="s">
        <v>2193</v>
      </c>
      <c r="G186" s="666" t="s">
        <v>1027</v>
      </c>
      <c r="H186" s="666" t="s">
        <v>1191</v>
      </c>
      <c r="I186" s="666" t="s">
        <v>1191</v>
      </c>
      <c r="J186" s="666" t="s">
        <v>1192</v>
      </c>
      <c r="K186" s="666" t="s">
        <v>1143</v>
      </c>
      <c r="L186" s="668">
        <v>159.45499999999998</v>
      </c>
      <c r="M186" s="668">
        <v>4.5</v>
      </c>
      <c r="N186" s="669">
        <v>717.5474999999999</v>
      </c>
    </row>
    <row r="187" spans="1:14" ht="14.4" customHeight="1" x14ac:dyDescent="0.3">
      <c r="A187" s="664" t="s">
        <v>543</v>
      </c>
      <c r="B187" s="665" t="s">
        <v>2184</v>
      </c>
      <c r="C187" s="666" t="s">
        <v>548</v>
      </c>
      <c r="D187" s="667" t="s">
        <v>2185</v>
      </c>
      <c r="E187" s="666" t="s">
        <v>1140</v>
      </c>
      <c r="F187" s="667" t="s">
        <v>2193</v>
      </c>
      <c r="G187" s="666" t="s">
        <v>1027</v>
      </c>
      <c r="H187" s="666" t="s">
        <v>1193</v>
      </c>
      <c r="I187" s="666" t="s">
        <v>1193</v>
      </c>
      <c r="J187" s="666" t="s">
        <v>1194</v>
      </c>
      <c r="K187" s="666" t="s">
        <v>1177</v>
      </c>
      <c r="L187" s="668">
        <v>159.68833333333333</v>
      </c>
      <c r="M187" s="668">
        <v>3</v>
      </c>
      <c r="N187" s="669">
        <v>479.065</v>
      </c>
    </row>
    <row r="188" spans="1:14" ht="14.4" customHeight="1" x14ac:dyDescent="0.3">
      <c r="A188" s="664" t="s">
        <v>543</v>
      </c>
      <c r="B188" s="665" t="s">
        <v>2184</v>
      </c>
      <c r="C188" s="666" t="s">
        <v>548</v>
      </c>
      <c r="D188" s="667" t="s">
        <v>2185</v>
      </c>
      <c r="E188" s="666" t="s">
        <v>1140</v>
      </c>
      <c r="F188" s="667" t="s">
        <v>2193</v>
      </c>
      <c r="G188" s="666" t="s">
        <v>1027</v>
      </c>
      <c r="H188" s="666" t="s">
        <v>1195</v>
      </c>
      <c r="I188" s="666" t="s">
        <v>1195</v>
      </c>
      <c r="J188" s="666" t="s">
        <v>1196</v>
      </c>
      <c r="K188" s="666" t="s">
        <v>1177</v>
      </c>
      <c r="L188" s="668">
        <v>159.69</v>
      </c>
      <c r="M188" s="668">
        <v>1</v>
      </c>
      <c r="N188" s="669">
        <v>159.69</v>
      </c>
    </row>
    <row r="189" spans="1:14" ht="14.4" customHeight="1" x14ac:dyDescent="0.3">
      <c r="A189" s="664" t="s">
        <v>543</v>
      </c>
      <c r="B189" s="665" t="s">
        <v>2184</v>
      </c>
      <c r="C189" s="666" t="s">
        <v>548</v>
      </c>
      <c r="D189" s="667" t="s">
        <v>2185</v>
      </c>
      <c r="E189" s="666" t="s">
        <v>1197</v>
      </c>
      <c r="F189" s="667" t="s">
        <v>2194</v>
      </c>
      <c r="G189" s="666"/>
      <c r="H189" s="666" t="s">
        <v>1198</v>
      </c>
      <c r="I189" s="666" t="s">
        <v>1199</v>
      </c>
      <c r="J189" s="666" t="s">
        <v>1200</v>
      </c>
      <c r="K189" s="666" t="s">
        <v>1201</v>
      </c>
      <c r="L189" s="668">
        <v>664.27125000000012</v>
      </c>
      <c r="M189" s="668">
        <v>0.39999999999999997</v>
      </c>
      <c r="N189" s="669">
        <v>265.70850000000002</v>
      </c>
    </row>
    <row r="190" spans="1:14" ht="14.4" customHeight="1" x14ac:dyDescent="0.3">
      <c r="A190" s="664" t="s">
        <v>543</v>
      </c>
      <c r="B190" s="665" t="s">
        <v>2184</v>
      </c>
      <c r="C190" s="666" t="s">
        <v>548</v>
      </c>
      <c r="D190" s="667" t="s">
        <v>2185</v>
      </c>
      <c r="E190" s="666" t="s">
        <v>1197</v>
      </c>
      <c r="F190" s="667" t="s">
        <v>2194</v>
      </c>
      <c r="G190" s="666"/>
      <c r="H190" s="666" t="s">
        <v>1202</v>
      </c>
      <c r="I190" s="666" t="s">
        <v>1202</v>
      </c>
      <c r="J190" s="666" t="s">
        <v>1203</v>
      </c>
      <c r="K190" s="666" t="s">
        <v>1204</v>
      </c>
      <c r="L190" s="668">
        <v>181.17616788321155</v>
      </c>
      <c r="M190" s="668">
        <v>27.400000000000027</v>
      </c>
      <c r="N190" s="669">
        <v>4964.2270000000017</v>
      </c>
    </row>
    <row r="191" spans="1:14" ht="14.4" customHeight="1" x14ac:dyDescent="0.3">
      <c r="A191" s="664" t="s">
        <v>543</v>
      </c>
      <c r="B191" s="665" t="s">
        <v>2184</v>
      </c>
      <c r="C191" s="666" t="s">
        <v>548</v>
      </c>
      <c r="D191" s="667" t="s">
        <v>2185</v>
      </c>
      <c r="E191" s="666" t="s">
        <v>1197</v>
      </c>
      <c r="F191" s="667" t="s">
        <v>2194</v>
      </c>
      <c r="G191" s="666"/>
      <c r="H191" s="666" t="s">
        <v>1205</v>
      </c>
      <c r="I191" s="666" t="s">
        <v>1205</v>
      </c>
      <c r="J191" s="666" t="s">
        <v>1206</v>
      </c>
      <c r="K191" s="666" t="s">
        <v>1207</v>
      </c>
      <c r="L191" s="668">
        <v>412.8850000000001</v>
      </c>
      <c r="M191" s="668">
        <v>1.1999999999999997</v>
      </c>
      <c r="N191" s="669">
        <v>495.46199999999999</v>
      </c>
    </row>
    <row r="192" spans="1:14" ht="14.4" customHeight="1" x14ac:dyDescent="0.3">
      <c r="A192" s="664" t="s">
        <v>543</v>
      </c>
      <c r="B192" s="665" t="s">
        <v>2184</v>
      </c>
      <c r="C192" s="666" t="s">
        <v>548</v>
      </c>
      <c r="D192" s="667" t="s">
        <v>2185</v>
      </c>
      <c r="E192" s="666" t="s">
        <v>1197</v>
      </c>
      <c r="F192" s="667" t="s">
        <v>2194</v>
      </c>
      <c r="G192" s="666"/>
      <c r="H192" s="666" t="s">
        <v>1208</v>
      </c>
      <c r="I192" s="666" t="s">
        <v>1208</v>
      </c>
      <c r="J192" s="666" t="s">
        <v>1209</v>
      </c>
      <c r="K192" s="666" t="s">
        <v>1210</v>
      </c>
      <c r="L192" s="668">
        <v>264.00000000000011</v>
      </c>
      <c r="M192" s="668">
        <v>4.8999999999999995</v>
      </c>
      <c r="N192" s="669">
        <v>1293.6000000000004</v>
      </c>
    </row>
    <row r="193" spans="1:14" ht="14.4" customHeight="1" x14ac:dyDescent="0.3">
      <c r="A193" s="664" t="s">
        <v>543</v>
      </c>
      <c r="B193" s="665" t="s">
        <v>2184</v>
      </c>
      <c r="C193" s="666" t="s">
        <v>548</v>
      </c>
      <c r="D193" s="667" t="s">
        <v>2185</v>
      </c>
      <c r="E193" s="666" t="s">
        <v>1197</v>
      </c>
      <c r="F193" s="667" t="s">
        <v>2194</v>
      </c>
      <c r="G193" s="666"/>
      <c r="H193" s="666" t="s">
        <v>1211</v>
      </c>
      <c r="I193" s="666" t="s">
        <v>1211</v>
      </c>
      <c r="J193" s="666" t="s">
        <v>1212</v>
      </c>
      <c r="K193" s="666" t="s">
        <v>1213</v>
      </c>
      <c r="L193" s="668">
        <v>562.87</v>
      </c>
      <c r="M193" s="668">
        <v>5.4</v>
      </c>
      <c r="N193" s="669">
        <v>3039.498</v>
      </c>
    </row>
    <row r="194" spans="1:14" ht="14.4" customHeight="1" x14ac:dyDescent="0.3">
      <c r="A194" s="664" t="s">
        <v>543</v>
      </c>
      <c r="B194" s="665" t="s">
        <v>2184</v>
      </c>
      <c r="C194" s="666" t="s">
        <v>548</v>
      </c>
      <c r="D194" s="667" t="s">
        <v>2185</v>
      </c>
      <c r="E194" s="666" t="s">
        <v>1197</v>
      </c>
      <c r="F194" s="667" t="s">
        <v>2194</v>
      </c>
      <c r="G194" s="666" t="s">
        <v>580</v>
      </c>
      <c r="H194" s="666" t="s">
        <v>1214</v>
      </c>
      <c r="I194" s="666" t="s">
        <v>1215</v>
      </c>
      <c r="J194" s="666" t="s">
        <v>1216</v>
      </c>
      <c r="K194" s="666" t="s">
        <v>1217</v>
      </c>
      <c r="L194" s="668">
        <v>31.889999999999997</v>
      </c>
      <c r="M194" s="668">
        <v>5</v>
      </c>
      <c r="N194" s="669">
        <v>159.44999999999999</v>
      </c>
    </row>
    <row r="195" spans="1:14" ht="14.4" customHeight="1" x14ac:dyDescent="0.3">
      <c r="A195" s="664" t="s">
        <v>543</v>
      </c>
      <c r="B195" s="665" t="s">
        <v>2184</v>
      </c>
      <c r="C195" s="666" t="s">
        <v>548</v>
      </c>
      <c r="D195" s="667" t="s">
        <v>2185</v>
      </c>
      <c r="E195" s="666" t="s">
        <v>1197</v>
      </c>
      <c r="F195" s="667" t="s">
        <v>2194</v>
      </c>
      <c r="G195" s="666" t="s">
        <v>580</v>
      </c>
      <c r="H195" s="666" t="s">
        <v>1218</v>
      </c>
      <c r="I195" s="666" t="s">
        <v>1218</v>
      </c>
      <c r="J195" s="666" t="s">
        <v>1219</v>
      </c>
      <c r="K195" s="666" t="s">
        <v>1220</v>
      </c>
      <c r="L195" s="668">
        <v>286</v>
      </c>
      <c r="M195" s="668">
        <v>6.6</v>
      </c>
      <c r="N195" s="669">
        <v>1887.6</v>
      </c>
    </row>
    <row r="196" spans="1:14" ht="14.4" customHeight="1" x14ac:dyDescent="0.3">
      <c r="A196" s="664" t="s">
        <v>543</v>
      </c>
      <c r="B196" s="665" t="s">
        <v>2184</v>
      </c>
      <c r="C196" s="666" t="s">
        <v>548</v>
      </c>
      <c r="D196" s="667" t="s">
        <v>2185</v>
      </c>
      <c r="E196" s="666" t="s">
        <v>1197</v>
      </c>
      <c r="F196" s="667" t="s">
        <v>2194</v>
      </c>
      <c r="G196" s="666" t="s">
        <v>1027</v>
      </c>
      <c r="H196" s="666" t="s">
        <v>1221</v>
      </c>
      <c r="I196" s="666" t="s">
        <v>1221</v>
      </c>
      <c r="J196" s="666" t="s">
        <v>1222</v>
      </c>
      <c r="K196" s="666" t="s">
        <v>1223</v>
      </c>
      <c r="L196" s="668">
        <v>57.989999999999995</v>
      </c>
      <c r="M196" s="668">
        <v>1.1999999999999993</v>
      </c>
      <c r="N196" s="669">
        <v>69.587999999999951</v>
      </c>
    </row>
    <row r="197" spans="1:14" ht="14.4" customHeight="1" x14ac:dyDescent="0.3">
      <c r="A197" s="664" t="s">
        <v>543</v>
      </c>
      <c r="B197" s="665" t="s">
        <v>2184</v>
      </c>
      <c r="C197" s="666" t="s">
        <v>548</v>
      </c>
      <c r="D197" s="667" t="s">
        <v>2185</v>
      </c>
      <c r="E197" s="666" t="s">
        <v>1197</v>
      </c>
      <c r="F197" s="667" t="s">
        <v>2194</v>
      </c>
      <c r="G197" s="666" t="s">
        <v>1027</v>
      </c>
      <c r="H197" s="666" t="s">
        <v>1224</v>
      </c>
      <c r="I197" s="666" t="s">
        <v>1225</v>
      </c>
      <c r="J197" s="666" t="s">
        <v>1226</v>
      </c>
      <c r="K197" s="666" t="s">
        <v>1227</v>
      </c>
      <c r="L197" s="668">
        <v>22.834999999999997</v>
      </c>
      <c r="M197" s="668">
        <v>12</v>
      </c>
      <c r="N197" s="669">
        <v>274.02</v>
      </c>
    </row>
    <row r="198" spans="1:14" ht="14.4" customHeight="1" x14ac:dyDescent="0.3">
      <c r="A198" s="664" t="s">
        <v>543</v>
      </c>
      <c r="B198" s="665" t="s">
        <v>2184</v>
      </c>
      <c r="C198" s="666" t="s">
        <v>548</v>
      </c>
      <c r="D198" s="667" t="s">
        <v>2185</v>
      </c>
      <c r="E198" s="666" t="s">
        <v>1197</v>
      </c>
      <c r="F198" s="667" t="s">
        <v>2194</v>
      </c>
      <c r="G198" s="666" t="s">
        <v>1027</v>
      </c>
      <c r="H198" s="666" t="s">
        <v>1228</v>
      </c>
      <c r="I198" s="666" t="s">
        <v>1229</v>
      </c>
      <c r="J198" s="666" t="s">
        <v>1230</v>
      </c>
      <c r="K198" s="666" t="s">
        <v>1231</v>
      </c>
      <c r="L198" s="668">
        <v>598.84</v>
      </c>
      <c r="M198" s="668">
        <v>3</v>
      </c>
      <c r="N198" s="669">
        <v>1796.52</v>
      </c>
    </row>
    <row r="199" spans="1:14" ht="14.4" customHeight="1" x14ac:dyDescent="0.3">
      <c r="A199" s="664" t="s">
        <v>543</v>
      </c>
      <c r="B199" s="665" t="s">
        <v>2184</v>
      </c>
      <c r="C199" s="666" t="s">
        <v>548</v>
      </c>
      <c r="D199" s="667" t="s">
        <v>2185</v>
      </c>
      <c r="E199" s="666" t="s">
        <v>1197</v>
      </c>
      <c r="F199" s="667" t="s">
        <v>2194</v>
      </c>
      <c r="G199" s="666" t="s">
        <v>1027</v>
      </c>
      <c r="H199" s="666" t="s">
        <v>1232</v>
      </c>
      <c r="I199" s="666" t="s">
        <v>1233</v>
      </c>
      <c r="J199" s="666" t="s">
        <v>1234</v>
      </c>
      <c r="K199" s="666" t="s">
        <v>1235</v>
      </c>
      <c r="L199" s="668">
        <v>126.21121876450209</v>
      </c>
      <c r="M199" s="668">
        <v>87.799999999999898</v>
      </c>
      <c r="N199" s="669">
        <v>11081.34500752327</v>
      </c>
    </row>
    <row r="200" spans="1:14" ht="14.4" customHeight="1" x14ac:dyDescent="0.3">
      <c r="A200" s="664" t="s">
        <v>543</v>
      </c>
      <c r="B200" s="665" t="s">
        <v>2184</v>
      </c>
      <c r="C200" s="666" t="s">
        <v>548</v>
      </c>
      <c r="D200" s="667" t="s">
        <v>2185</v>
      </c>
      <c r="E200" s="666" t="s">
        <v>1197</v>
      </c>
      <c r="F200" s="667" t="s">
        <v>2194</v>
      </c>
      <c r="G200" s="666" t="s">
        <v>1027</v>
      </c>
      <c r="H200" s="666" t="s">
        <v>1236</v>
      </c>
      <c r="I200" s="666" t="s">
        <v>1236</v>
      </c>
      <c r="J200" s="666" t="s">
        <v>1237</v>
      </c>
      <c r="K200" s="666" t="s">
        <v>1238</v>
      </c>
      <c r="L200" s="668">
        <v>517</v>
      </c>
      <c r="M200" s="668">
        <v>5.1000000000000005</v>
      </c>
      <c r="N200" s="669">
        <v>2636.7000000000003</v>
      </c>
    </row>
    <row r="201" spans="1:14" ht="14.4" customHeight="1" x14ac:dyDescent="0.3">
      <c r="A201" s="664" t="s">
        <v>543</v>
      </c>
      <c r="B201" s="665" t="s">
        <v>2184</v>
      </c>
      <c r="C201" s="666" t="s">
        <v>548</v>
      </c>
      <c r="D201" s="667" t="s">
        <v>2185</v>
      </c>
      <c r="E201" s="666" t="s">
        <v>1197</v>
      </c>
      <c r="F201" s="667" t="s">
        <v>2194</v>
      </c>
      <c r="G201" s="666" t="s">
        <v>1027</v>
      </c>
      <c r="H201" s="666" t="s">
        <v>1239</v>
      </c>
      <c r="I201" s="666" t="s">
        <v>1240</v>
      </c>
      <c r="J201" s="666" t="s">
        <v>1241</v>
      </c>
      <c r="K201" s="666" t="s">
        <v>1242</v>
      </c>
      <c r="L201" s="668">
        <v>12209.67</v>
      </c>
      <c r="M201" s="668">
        <v>1.6</v>
      </c>
      <c r="N201" s="669">
        <v>19535.472000000002</v>
      </c>
    </row>
    <row r="202" spans="1:14" ht="14.4" customHeight="1" x14ac:dyDescent="0.3">
      <c r="A202" s="664" t="s">
        <v>543</v>
      </c>
      <c r="B202" s="665" t="s">
        <v>2184</v>
      </c>
      <c r="C202" s="666" t="s">
        <v>548</v>
      </c>
      <c r="D202" s="667" t="s">
        <v>2185</v>
      </c>
      <c r="E202" s="666" t="s">
        <v>1197</v>
      </c>
      <c r="F202" s="667" t="s">
        <v>2194</v>
      </c>
      <c r="G202" s="666" t="s">
        <v>1027</v>
      </c>
      <c r="H202" s="666" t="s">
        <v>1243</v>
      </c>
      <c r="I202" s="666" t="s">
        <v>1244</v>
      </c>
      <c r="J202" s="666" t="s">
        <v>1245</v>
      </c>
      <c r="K202" s="666" t="s">
        <v>1246</v>
      </c>
      <c r="L202" s="668">
        <v>772.08</v>
      </c>
      <c r="M202" s="668">
        <v>5.3</v>
      </c>
      <c r="N202" s="669">
        <v>4092.0240000000003</v>
      </c>
    </row>
    <row r="203" spans="1:14" ht="14.4" customHeight="1" x14ac:dyDescent="0.3">
      <c r="A203" s="664" t="s">
        <v>543</v>
      </c>
      <c r="B203" s="665" t="s">
        <v>2184</v>
      </c>
      <c r="C203" s="666" t="s">
        <v>548</v>
      </c>
      <c r="D203" s="667" t="s">
        <v>2185</v>
      </c>
      <c r="E203" s="666" t="s">
        <v>1197</v>
      </c>
      <c r="F203" s="667" t="s">
        <v>2194</v>
      </c>
      <c r="G203" s="666" t="s">
        <v>1027</v>
      </c>
      <c r="H203" s="666" t="s">
        <v>1247</v>
      </c>
      <c r="I203" s="666" t="s">
        <v>1247</v>
      </c>
      <c r="J203" s="666" t="s">
        <v>1248</v>
      </c>
      <c r="K203" s="666" t="s">
        <v>1249</v>
      </c>
      <c r="L203" s="668">
        <v>461.99999999999994</v>
      </c>
      <c r="M203" s="668">
        <v>5.700000000000002</v>
      </c>
      <c r="N203" s="669">
        <v>2633.4000000000005</v>
      </c>
    </row>
    <row r="204" spans="1:14" ht="14.4" customHeight="1" x14ac:dyDescent="0.3">
      <c r="A204" s="664" t="s">
        <v>543</v>
      </c>
      <c r="B204" s="665" t="s">
        <v>2184</v>
      </c>
      <c r="C204" s="666" t="s">
        <v>548</v>
      </c>
      <c r="D204" s="667" t="s">
        <v>2185</v>
      </c>
      <c r="E204" s="666" t="s">
        <v>1197</v>
      </c>
      <c r="F204" s="667" t="s">
        <v>2194</v>
      </c>
      <c r="G204" s="666" t="s">
        <v>1027</v>
      </c>
      <c r="H204" s="666" t="s">
        <v>1250</v>
      </c>
      <c r="I204" s="666" t="s">
        <v>1250</v>
      </c>
      <c r="J204" s="666" t="s">
        <v>1251</v>
      </c>
      <c r="K204" s="666" t="s">
        <v>1252</v>
      </c>
      <c r="L204" s="668">
        <v>38.81</v>
      </c>
      <c r="M204" s="668">
        <v>9</v>
      </c>
      <c r="N204" s="669">
        <v>349.29</v>
      </c>
    </row>
    <row r="205" spans="1:14" ht="14.4" customHeight="1" x14ac:dyDescent="0.3">
      <c r="A205" s="664" t="s">
        <v>543</v>
      </c>
      <c r="B205" s="665" t="s">
        <v>2184</v>
      </c>
      <c r="C205" s="666" t="s">
        <v>548</v>
      </c>
      <c r="D205" s="667" t="s">
        <v>2185</v>
      </c>
      <c r="E205" s="666" t="s">
        <v>1197</v>
      </c>
      <c r="F205" s="667" t="s">
        <v>2194</v>
      </c>
      <c r="G205" s="666" t="s">
        <v>1027</v>
      </c>
      <c r="H205" s="666" t="s">
        <v>1253</v>
      </c>
      <c r="I205" s="666" t="s">
        <v>1254</v>
      </c>
      <c r="J205" s="666" t="s">
        <v>1255</v>
      </c>
      <c r="K205" s="666" t="s">
        <v>1256</v>
      </c>
      <c r="L205" s="668">
        <v>264</v>
      </c>
      <c r="M205" s="668">
        <v>0.9</v>
      </c>
      <c r="N205" s="669">
        <v>237.6</v>
      </c>
    </row>
    <row r="206" spans="1:14" ht="14.4" customHeight="1" x14ac:dyDescent="0.3">
      <c r="A206" s="664" t="s">
        <v>543</v>
      </c>
      <c r="B206" s="665" t="s">
        <v>2184</v>
      </c>
      <c r="C206" s="666" t="s">
        <v>548</v>
      </c>
      <c r="D206" s="667" t="s">
        <v>2185</v>
      </c>
      <c r="E206" s="666" t="s">
        <v>1197</v>
      </c>
      <c r="F206" s="667" t="s">
        <v>2194</v>
      </c>
      <c r="G206" s="666" t="s">
        <v>1027</v>
      </c>
      <c r="H206" s="666" t="s">
        <v>1257</v>
      </c>
      <c r="I206" s="666" t="s">
        <v>1257</v>
      </c>
      <c r="J206" s="666" t="s">
        <v>1258</v>
      </c>
      <c r="K206" s="666" t="s">
        <v>1204</v>
      </c>
      <c r="L206" s="668">
        <v>934.69473684210516</v>
      </c>
      <c r="M206" s="668">
        <v>20.9</v>
      </c>
      <c r="N206" s="669">
        <v>19535.119999999995</v>
      </c>
    </row>
    <row r="207" spans="1:14" ht="14.4" customHeight="1" x14ac:dyDescent="0.3">
      <c r="A207" s="664" t="s">
        <v>543</v>
      </c>
      <c r="B207" s="665" t="s">
        <v>2184</v>
      </c>
      <c r="C207" s="666" t="s">
        <v>548</v>
      </c>
      <c r="D207" s="667" t="s">
        <v>2185</v>
      </c>
      <c r="E207" s="666" t="s">
        <v>1259</v>
      </c>
      <c r="F207" s="667" t="s">
        <v>2195</v>
      </c>
      <c r="G207" s="666" t="s">
        <v>580</v>
      </c>
      <c r="H207" s="666" t="s">
        <v>1260</v>
      </c>
      <c r="I207" s="666" t="s">
        <v>1261</v>
      </c>
      <c r="J207" s="666" t="s">
        <v>1262</v>
      </c>
      <c r="K207" s="666" t="s">
        <v>1263</v>
      </c>
      <c r="L207" s="668">
        <v>108.83000000000003</v>
      </c>
      <c r="M207" s="668">
        <v>2</v>
      </c>
      <c r="N207" s="669">
        <v>217.66000000000005</v>
      </c>
    </row>
    <row r="208" spans="1:14" ht="14.4" customHeight="1" x14ac:dyDescent="0.3">
      <c r="A208" s="664" t="s">
        <v>543</v>
      </c>
      <c r="B208" s="665" t="s">
        <v>2184</v>
      </c>
      <c r="C208" s="666" t="s">
        <v>548</v>
      </c>
      <c r="D208" s="667" t="s">
        <v>2185</v>
      </c>
      <c r="E208" s="666" t="s">
        <v>1259</v>
      </c>
      <c r="F208" s="667" t="s">
        <v>2195</v>
      </c>
      <c r="G208" s="666" t="s">
        <v>580</v>
      </c>
      <c r="H208" s="666" t="s">
        <v>1264</v>
      </c>
      <c r="I208" s="666" t="s">
        <v>1265</v>
      </c>
      <c r="J208" s="666" t="s">
        <v>1266</v>
      </c>
      <c r="K208" s="666" t="s">
        <v>1267</v>
      </c>
      <c r="L208" s="668">
        <v>4950</v>
      </c>
      <c r="M208" s="668">
        <v>12</v>
      </c>
      <c r="N208" s="669">
        <v>59400</v>
      </c>
    </row>
    <row r="209" spans="1:14" ht="14.4" customHeight="1" x14ac:dyDescent="0.3">
      <c r="A209" s="664" t="s">
        <v>543</v>
      </c>
      <c r="B209" s="665" t="s">
        <v>2184</v>
      </c>
      <c r="C209" s="666" t="s">
        <v>548</v>
      </c>
      <c r="D209" s="667" t="s">
        <v>2185</v>
      </c>
      <c r="E209" s="666" t="s">
        <v>1259</v>
      </c>
      <c r="F209" s="667" t="s">
        <v>2195</v>
      </c>
      <c r="G209" s="666" t="s">
        <v>1027</v>
      </c>
      <c r="H209" s="666" t="s">
        <v>1268</v>
      </c>
      <c r="I209" s="666" t="s">
        <v>1268</v>
      </c>
      <c r="J209" s="666" t="s">
        <v>1269</v>
      </c>
      <c r="K209" s="666" t="s">
        <v>1270</v>
      </c>
      <c r="L209" s="668">
        <v>159.49999999999997</v>
      </c>
      <c r="M209" s="668">
        <v>2.9000000000000004</v>
      </c>
      <c r="N209" s="669">
        <v>462.54999999999995</v>
      </c>
    </row>
    <row r="210" spans="1:14" ht="14.4" customHeight="1" x14ac:dyDescent="0.3">
      <c r="A210" s="664" t="s">
        <v>543</v>
      </c>
      <c r="B210" s="665" t="s">
        <v>2184</v>
      </c>
      <c r="C210" s="666" t="s">
        <v>548</v>
      </c>
      <c r="D210" s="667" t="s">
        <v>2185</v>
      </c>
      <c r="E210" s="666" t="s">
        <v>1259</v>
      </c>
      <c r="F210" s="667" t="s">
        <v>2195</v>
      </c>
      <c r="G210" s="666" t="s">
        <v>1027</v>
      </c>
      <c r="H210" s="666" t="s">
        <v>1271</v>
      </c>
      <c r="I210" s="666" t="s">
        <v>1271</v>
      </c>
      <c r="J210" s="666" t="s">
        <v>1269</v>
      </c>
      <c r="K210" s="666" t="s">
        <v>1272</v>
      </c>
      <c r="L210" s="668">
        <v>308</v>
      </c>
      <c r="M210" s="668">
        <v>1.3</v>
      </c>
      <c r="N210" s="669">
        <v>400.4</v>
      </c>
    </row>
    <row r="211" spans="1:14" ht="14.4" customHeight="1" x14ac:dyDescent="0.3">
      <c r="A211" s="664" t="s">
        <v>543</v>
      </c>
      <c r="B211" s="665" t="s">
        <v>2184</v>
      </c>
      <c r="C211" s="666" t="s">
        <v>548</v>
      </c>
      <c r="D211" s="667" t="s">
        <v>2185</v>
      </c>
      <c r="E211" s="666" t="s">
        <v>1273</v>
      </c>
      <c r="F211" s="667" t="s">
        <v>2196</v>
      </c>
      <c r="G211" s="666"/>
      <c r="H211" s="666"/>
      <c r="I211" s="666" t="s">
        <v>1274</v>
      </c>
      <c r="J211" s="666" t="s">
        <v>1275</v>
      </c>
      <c r="K211" s="666" t="s">
        <v>1276</v>
      </c>
      <c r="L211" s="668">
        <v>1287</v>
      </c>
      <c r="M211" s="668">
        <v>3</v>
      </c>
      <c r="N211" s="669">
        <v>3861</v>
      </c>
    </row>
    <row r="212" spans="1:14" ht="14.4" customHeight="1" x14ac:dyDescent="0.3">
      <c r="A212" s="664" t="s">
        <v>543</v>
      </c>
      <c r="B212" s="665" t="s">
        <v>2184</v>
      </c>
      <c r="C212" s="666" t="s">
        <v>548</v>
      </c>
      <c r="D212" s="667" t="s">
        <v>2185</v>
      </c>
      <c r="E212" s="666" t="s">
        <v>1277</v>
      </c>
      <c r="F212" s="667" t="s">
        <v>2197</v>
      </c>
      <c r="G212" s="666" t="s">
        <v>580</v>
      </c>
      <c r="H212" s="666" t="s">
        <v>1278</v>
      </c>
      <c r="I212" s="666" t="s">
        <v>1279</v>
      </c>
      <c r="J212" s="666" t="s">
        <v>1280</v>
      </c>
      <c r="K212" s="666" t="s">
        <v>1281</v>
      </c>
      <c r="L212" s="668">
        <v>2395.0321160065619</v>
      </c>
      <c r="M212" s="668">
        <v>16</v>
      </c>
      <c r="N212" s="669">
        <v>38320.51385610499</v>
      </c>
    </row>
    <row r="213" spans="1:14" ht="14.4" customHeight="1" x14ac:dyDescent="0.3">
      <c r="A213" s="664" t="s">
        <v>543</v>
      </c>
      <c r="B213" s="665" t="s">
        <v>2184</v>
      </c>
      <c r="C213" s="666" t="s">
        <v>548</v>
      </c>
      <c r="D213" s="667" t="s">
        <v>2185</v>
      </c>
      <c r="E213" s="666" t="s">
        <v>1277</v>
      </c>
      <c r="F213" s="667" t="s">
        <v>2197</v>
      </c>
      <c r="G213" s="666" t="s">
        <v>580</v>
      </c>
      <c r="H213" s="666" t="s">
        <v>1282</v>
      </c>
      <c r="I213" s="666" t="s">
        <v>1283</v>
      </c>
      <c r="J213" s="666" t="s">
        <v>1284</v>
      </c>
      <c r="K213" s="666" t="s">
        <v>1281</v>
      </c>
      <c r="L213" s="668">
        <v>2228.8199999999997</v>
      </c>
      <c r="M213" s="668">
        <v>8</v>
      </c>
      <c r="N213" s="669">
        <v>17830.559999999998</v>
      </c>
    </row>
    <row r="214" spans="1:14" ht="14.4" customHeight="1" x14ac:dyDescent="0.3">
      <c r="A214" s="664" t="s">
        <v>543</v>
      </c>
      <c r="B214" s="665" t="s">
        <v>2184</v>
      </c>
      <c r="C214" s="666" t="s">
        <v>548</v>
      </c>
      <c r="D214" s="667" t="s">
        <v>2185</v>
      </c>
      <c r="E214" s="666" t="s">
        <v>1277</v>
      </c>
      <c r="F214" s="667" t="s">
        <v>2197</v>
      </c>
      <c r="G214" s="666" t="s">
        <v>580</v>
      </c>
      <c r="H214" s="666" t="s">
        <v>1285</v>
      </c>
      <c r="I214" s="666" t="s">
        <v>1286</v>
      </c>
      <c r="J214" s="666" t="s">
        <v>1287</v>
      </c>
      <c r="K214" s="666" t="s">
        <v>1288</v>
      </c>
      <c r="L214" s="668">
        <v>1680.58</v>
      </c>
      <c r="M214" s="668">
        <v>2</v>
      </c>
      <c r="N214" s="669">
        <v>3361.16</v>
      </c>
    </row>
    <row r="215" spans="1:14" ht="14.4" customHeight="1" x14ac:dyDescent="0.3">
      <c r="A215" s="664" t="s">
        <v>543</v>
      </c>
      <c r="B215" s="665" t="s">
        <v>2184</v>
      </c>
      <c r="C215" s="666" t="s">
        <v>548</v>
      </c>
      <c r="D215" s="667" t="s">
        <v>2185</v>
      </c>
      <c r="E215" s="666" t="s">
        <v>1277</v>
      </c>
      <c r="F215" s="667" t="s">
        <v>2197</v>
      </c>
      <c r="G215" s="666" t="s">
        <v>580</v>
      </c>
      <c r="H215" s="666" t="s">
        <v>1289</v>
      </c>
      <c r="I215" s="666" t="s">
        <v>1290</v>
      </c>
      <c r="J215" s="666" t="s">
        <v>1291</v>
      </c>
      <c r="K215" s="666" t="s">
        <v>1292</v>
      </c>
      <c r="L215" s="668">
        <v>2062.5</v>
      </c>
      <c r="M215" s="668">
        <v>1</v>
      </c>
      <c r="N215" s="669">
        <v>2062.5</v>
      </c>
    </row>
    <row r="216" spans="1:14" ht="14.4" customHeight="1" x14ac:dyDescent="0.3">
      <c r="A216" s="664" t="s">
        <v>543</v>
      </c>
      <c r="B216" s="665" t="s">
        <v>2184</v>
      </c>
      <c r="C216" s="666" t="s">
        <v>548</v>
      </c>
      <c r="D216" s="667" t="s">
        <v>2185</v>
      </c>
      <c r="E216" s="666" t="s">
        <v>1277</v>
      </c>
      <c r="F216" s="667" t="s">
        <v>2197</v>
      </c>
      <c r="G216" s="666" t="s">
        <v>580</v>
      </c>
      <c r="H216" s="666" t="s">
        <v>1293</v>
      </c>
      <c r="I216" s="666" t="s">
        <v>1294</v>
      </c>
      <c r="J216" s="666" t="s">
        <v>1295</v>
      </c>
      <c r="K216" s="666" t="s">
        <v>1296</v>
      </c>
      <c r="L216" s="668">
        <v>2777.0600000000004</v>
      </c>
      <c r="M216" s="668">
        <v>1</v>
      </c>
      <c r="N216" s="669">
        <v>2777.0600000000004</v>
      </c>
    </row>
    <row r="217" spans="1:14" ht="14.4" customHeight="1" x14ac:dyDescent="0.3">
      <c r="A217" s="664" t="s">
        <v>543</v>
      </c>
      <c r="B217" s="665" t="s">
        <v>2184</v>
      </c>
      <c r="C217" s="666" t="s">
        <v>548</v>
      </c>
      <c r="D217" s="667" t="s">
        <v>2185</v>
      </c>
      <c r="E217" s="666" t="s">
        <v>1277</v>
      </c>
      <c r="F217" s="667" t="s">
        <v>2197</v>
      </c>
      <c r="G217" s="666" t="s">
        <v>580</v>
      </c>
      <c r="H217" s="666" t="s">
        <v>1297</v>
      </c>
      <c r="I217" s="666" t="s">
        <v>1298</v>
      </c>
      <c r="J217" s="666" t="s">
        <v>1280</v>
      </c>
      <c r="K217" s="666" t="s">
        <v>1299</v>
      </c>
      <c r="L217" s="668">
        <v>1285.8999999999999</v>
      </c>
      <c r="M217" s="668">
        <v>1</v>
      </c>
      <c r="N217" s="669">
        <v>1285.8999999999999</v>
      </c>
    </row>
    <row r="218" spans="1:14" ht="14.4" customHeight="1" x14ac:dyDescent="0.3">
      <c r="A218" s="664" t="s">
        <v>543</v>
      </c>
      <c r="B218" s="665" t="s">
        <v>2184</v>
      </c>
      <c r="C218" s="666" t="s">
        <v>553</v>
      </c>
      <c r="D218" s="667" t="s">
        <v>2186</v>
      </c>
      <c r="E218" s="666" t="s">
        <v>571</v>
      </c>
      <c r="F218" s="667" t="s">
        <v>2192</v>
      </c>
      <c r="G218" s="666"/>
      <c r="H218" s="666" t="s">
        <v>576</v>
      </c>
      <c r="I218" s="666" t="s">
        <v>577</v>
      </c>
      <c r="J218" s="666" t="s">
        <v>578</v>
      </c>
      <c r="K218" s="666" t="s">
        <v>579</v>
      </c>
      <c r="L218" s="668">
        <v>46.1</v>
      </c>
      <c r="M218" s="668">
        <v>2</v>
      </c>
      <c r="N218" s="669">
        <v>92.2</v>
      </c>
    </row>
    <row r="219" spans="1:14" ht="14.4" customHeight="1" x14ac:dyDescent="0.3">
      <c r="A219" s="664" t="s">
        <v>543</v>
      </c>
      <c r="B219" s="665" t="s">
        <v>2184</v>
      </c>
      <c r="C219" s="666" t="s">
        <v>553</v>
      </c>
      <c r="D219" s="667" t="s">
        <v>2186</v>
      </c>
      <c r="E219" s="666" t="s">
        <v>571</v>
      </c>
      <c r="F219" s="667" t="s">
        <v>2192</v>
      </c>
      <c r="G219" s="666"/>
      <c r="H219" s="666" t="s">
        <v>1300</v>
      </c>
      <c r="I219" s="666" t="s">
        <v>1300</v>
      </c>
      <c r="J219" s="666" t="s">
        <v>1301</v>
      </c>
      <c r="K219" s="666" t="s">
        <v>1302</v>
      </c>
      <c r="L219" s="668">
        <v>61.13</v>
      </c>
      <c r="M219" s="668">
        <v>1</v>
      </c>
      <c r="N219" s="669">
        <v>61.13</v>
      </c>
    </row>
    <row r="220" spans="1:14" ht="14.4" customHeight="1" x14ac:dyDescent="0.3">
      <c r="A220" s="664" t="s">
        <v>543</v>
      </c>
      <c r="B220" s="665" t="s">
        <v>2184</v>
      </c>
      <c r="C220" s="666" t="s">
        <v>553</v>
      </c>
      <c r="D220" s="667" t="s">
        <v>2186</v>
      </c>
      <c r="E220" s="666" t="s">
        <v>571</v>
      </c>
      <c r="F220" s="667" t="s">
        <v>2192</v>
      </c>
      <c r="G220" s="666"/>
      <c r="H220" s="666" t="s">
        <v>1303</v>
      </c>
      <c r="I220" s="666" t="s">
        <v>1303</v>
      </c>
      <c r="J220" s="666" t="s">
        <v>1304</v>
      </c>
      <c r="K220" s="666" t="s">
        <v>1305</v>
      </c>
      <c r="L220" s="668">
        <v>460.20999999999992</v>
      </c>
      <c r="M220" s="668">
        <v>8.9</v>
      </c>
      <c r="N220" s="669">
        <v>4095.8689999999997</v>
      </c>
    </row>
    <row r="221" spans="1:14" ht="14.4" customHeight="1" x14ac:dyDescent="0.3">
      <c r="A221" s="664" t="s">
        <v>543</v>
      </c>
      <c r="B221" s="665" t="s">
        <v>2184</v>
      </c>
      <c r="C221" s="666" t="s">
        <v>553</v>
      </c>
      <c r="D221" s="667" t="s">
        <v>2186</v>
      </c>
      <c r="E221" s="666" t="s">
        <v>571</v>
      </c>
      <c r="F221" s="667" t="s">
        <v>2192</v>
      </c>
      <c r="G221" s="666"/>
      <c r="H221" s="666" t="s">
        <v>1306</v>
      </c>
      <c r="I221" s="666" t="s">
        <v>1306</v>
      </c>
      <c r="J221" s="666" t="s">
        <v>1307</v>
      </c>
      <c r="K221" s="666" t="s">
        <v>1308</v>
      </c>
      <c r="L221" s="668">
        <v>103.32000000000002</v>
      </c>
      <c r="M221" s="668">
        <v>2</v>
      </c>
      <c r="N221" s="669">
        <v>206.64000000000004</v>
      </c>
    </row>
    <row r="222" spans="1:14" ht="14.4" customHeight="1" x14ac:dyDescent="0.3">
      <c r="A222" s="664" t="s">
        <v>543</v>
      </c>
      <c r="B222" s="665" t="s">
        <v>2184</v>
      </c>
      <c r="C222" s="666" t="s">
        <v>553</v>
      </c>
      <c r="D222" s="667" t="s">
        <v>2186</v>
      </c>
      <c r="E222" s="666" t="s">
        <v>571</v>
      </c>
      <c r="F222" s="667" t="s">
        <v>2192</v>
      </c>
      <c r="G222" s="666"/>
      <c r="H222" s="666" t="s">
        <v>1309</v>
      </c>
      <c r="I222" s="666" t="s">
        <v>1310</v>
      </c>
      <c r="J222" s="666" t="s">
        <v>1311</v>
      </c>
      <c r="K222" s="666" t="s">
        <v>1312</v>
      </c>
      <c r="L222" s="668">
        <v>122.25</v>
      </c>
      <c r="M222" s="668">
        <v>1</v>
      </c>
      <c r="N222" s="669">
        <v>122.25</v>
      </c>
    </row>
    <row r="223" spans="1:14" ht="14.4" customHeight="1" x14ac:dyDescent="0.3">
      <c r="A223" s="664" t="s">
        <v>543</v>
      </c>
      <c r="B223" s="665" t="s">
        <v>2184</v>
      </c>
      <c r="C223" s="666" t="s">
        <v>553</v>
      </c>
      <c r="D223" s="667" t="s">
        <v>2186</v>
      </c>
      <c r="E223" s="666" t="s">
        <v>571</v>
      </c>
      <c r="F223" s="667" t="s">
        <v>2192</v>
      </c>
      <c r="G223" s="666" t="s">
        <v>580</v>
      </c>
      <c r="H223" s="666" t="s">
        <v>581</v>
      </c>
      <c r="I223" s="666" t="s">
        <v>581</v>
      </c>
      <c r="J223" s="666" t="s">
        <v>582</v>
      </c>
      <c r="K223" s="666" t="s">
        <v>583</v>
      </c>
      <c r="L223" s="668">
        <v>171.60010389742365</v>
      </c>
      <c r="M223" s="668">
        <v>116</v>
      </c>
      <c r="N223" s="669">
        <v>19905.612052101143</v>
      </c>
    </row>
    <row r="224" spans="1:14" ht="14.4" customHeight="1" x14ac:dyDescent="0.3">
      <c r="A224" s="664" t="s">
        <v>543</v>
      </c>
      <c r="B224" s="665" t="s">
        <v>2184</v>
      </c>
      <c r="C224" s="666" t="s">
        <v>553</v>
      </c>
      <c r="D224" s="667" t="s">
        <v>2186</v>
      </c>
      <c r="E224" s="666" t="s">
        <v>571</v>
      </c>
      <c r="F224" s="667" t="s">
        <v>2192</v>
      </c>
      <c r="G224" s="666" t="s">
        <v>580</v>
      </c>
      <c r="H224" s="666" t="s">
        <v>584</v>
      </c>
      <c r="I224" s="666" t="s">
        <v>584</v>
      </c>
      <c r="J224" s="666" t="s">
        <v>585</v>
      </c>
      <c r="K224" s="666" t="s">
        <v>586</v>
      </c>
      <c r="L224" s="668">
        <v>173.69</v>
      </c>
      <c r="M224" s="668">
        <v>13</v>
      </c>
      <c r="N224" s="669">
        <v>2257.9699999999998</v>
      </c>
    </row>
    <row r="225" spans="1:14" ht="14.4" customHeight="1" x14ac:dyDescent="0.3">
      <c r="A225" s="664" t="s">
        <v>543</v>
      </c>
      <c r="B225" s="665" t="s">
        <v>2184</v>
      </c>
      <c r="C225" s="666" t="s">
        <v>553</v>
      </c>
      <c r="D225" s="667" t="s">
        <v>2186</v>
      </c>
      <c r="E225" s="666" t="s">
        <v>571</v>
      </c>
      <c r="F225" s="667" t="s">
        <v>2192</v>
      </c>
      <c r="G225" s="666" t="s">
        <v>580</v>
      </c>
      <c r="H225" s="666" t="s">
        <v>590</v>
      </c>
      <c r="I225" s="666" t="s">
        <v>590</v>
      </c>
      <c r="J225" s="666" t="s">
        <v>582</v>
      </c>
      <c r="K225" s="666" t="s">
        <v>591</v>
      </c>
      <c r="L225" s="668">
        <v>92.950000000000017</v>
      </c>
      <c r="M225" s="668">
        <v>16</v>
      </c>
      <c r="N225" s="669">
        <v>1487.2000000000003</v>
      </c>
    </row>
    <row r="226" spans="1:14" ht="14.4" customHeight="1" x14ac:dyDescent="0.3">
      <c r="A226" s="664" t="s">
        <v>543</v>
      </c>
      <c r="B226" s="665" t="s">
        <v>2184</v>
      </c>
      <c r="C226" s="666" t="s">
        <v>553</v>
      </c>
      <c r="D226" s="667" t="s">
        <v>2186</v>
      </c>
      <c r="E226" s="666" t="s">
        <v>571</v>
      </c>
      <c r="F226" s="667" t="s">
        <v>2192</v>
      </c>
      <c r="G226" s="666" t="s">
        <v>580</v>
      </c>
      <c r="H226" s="666" t="s">
        <v>598</v>
      </c>
      <c r="I226" s="666" t="s">
        <v>599</v>
      </c>
      <c r="J226" s="666" t="s">
        <v>600</v>
      </c>
      <c r="K226" s="666" t="s">
        <v>601</v>
      </c>
      <c r="L226" s="668">
        <v>41.13</v>
      </c>
      <c r="M226" s="668">
        <v>3</v>
      </c>
      <c r="N226" s="669">
        <v>123.39000000000001</v>
      </c>
    </row>
    <row r="227" spans="1:14" ht="14.4" customHeight="1" x14ac:dyDescent="0.3">
      <c r="A227" s="664" t="s">
        <v>543</v>
      </c>
      <c r="B227" s="665" t="s">
        <v>2184</v>
      </c>
      <c r="C227" s="666" t="s">
        <v>553</v>
      </c>
      <c r="D227" s="667" t="s">
        <v>2186</v>
      </c>
      <c r="E227" s="666" t="s">
        <v>571</v>
      </c>
      <c r="F227" s="667" t="s">
        <v>2192</v>
      </c>
      <c r="G227" s="666" t="s">
        <v>580</v>
      </c>
      <c r="H227" s="666" t="s">
        <v>602</v>
      </c>
      <c r="I227" s="666" t="s">
        <v>603</v>
      </c>
      <c r="J227" s="666" t="s">
        <v>604</v>
      </c>
      <c r="K227" s="666" t="s">
        <v>605</v>
      </c>
      <c r="L227" s="668">
        <v>96.819999999999979</v>
      </c>
      <c r="M227" s="668">
        <v>5</v>
      </c>
      <c r="N227" s="669">
        <v>484.09999999999991</v>
      </c>
    </row>
    <row r="228" spans="1:14" ht="14.4" customHeight="1" x14ac:dyDescent="0.3">
      <c r="A228" s="664" t="s">
        <v>543</v>
      </c>
      <c r="B228" s="665" t="s">
        <v>2184</v>
      </c>
      <c r="C228" s="666" t="s">
        <v>553</v>
      </c>
      <c r="D228" s="667" t="s">
        <v>2186</v>
      </c>
      <c r="E228" s="666" t="s">
        <v>571</v>
      </c>
      <c r="F228" s="667" t="s">
        <v>2192</v>
      </c>
      <c r="G228" s="666" t="s">
        <v>580</v>
      </c>
      <c r="H228" s="666" t="s">
        <v>609</v>
      </c>
      <c r="I228" s="666" t="s">
        <v>610</v>
      </c>
      <c r="J228" s="666" t="s">
        <v>611</v>
      </c>
      <c r="K228" s="666" t="s">
        <v>612</v>
      </c>
      <c r="L228" s="668">
        <v>167.61</v>
      </c>
      <c r="M228" s="668">
        <v>2</v>
      </c>
      <c r="N228" s="669">
        <v>335.22</v>
      </c>
    </row>
    <row r="229" spans="1:14" ht="14.4" customHeight="1" x14ac:dyDescent="0.3">
      <c r="A229" s="664" t="s">
        <v>543</v>
      </c>
      <c r="B229" s="665" t="s">
        <v>2184</v>
      </c>
      <c r="C229" s="666" t="s">
        <v>553</v>
      </c>
      <c r="D229" s="667" t="s">
        <v>2186</v>
      </c>
      <c r="E229" s="666" t="s">
        <v>571</v>
      </c>
      <c r="F229" s="667" t="s">
        <v>2192</v>
      </c>
      <c r="G229" s="666" t="s">
        <v>580</v>
      </c>
      <c r="H229" s="666" t="s">
        <v>613</v>
      </c>
      <c r="I229" s="666" t="s">
        <v>614</v>
      </c>
      <c r="J229" s="666" t="s">
        <v>615</v>
      </c>
      <c r="K229" s="666" t="s">
        <v>616</v>
      </c>
      <c r="L229" s="668">
        <v>64.54000000000002</v>
      </c>
      <c r="M229" s="668">
        <v>3</v>
      </c>
      <c r="N229" s="669">
        <v>193.62000000000006</v>
      </c>
    </row>
    <row r="230" spans="1:14" ht="14.4" customHeight="1" x14ac:dyDescent="0.3">
      <c r="A230" s="664" t="s">
        <v>543</v>
      </c>
      <c r="B230" s="665" t="s">
        <v>2184</v>
      </c>
      <c r="C230" s="666" t="s">
        <v>553</v>
      </c>
      <c r="D230" s="667" t="s">
        <v>2186</v>
      </c>
      <c r="E230" s="666" t="s">
        <v>571</v>
      </c>
      <c r="F230" s="667" t="s">
        <v>2192</v>
      </c>
      <c r="G230" s="666" t="s">
        <v>580</v>
      </c>
      <c r="H230" s="666" t="s">
        <v>617</v>
      </c>
      <c r="I230" s="666" t="s">
        <v>618</v>
      </c>
      <c r="J230" s="666" t="s">
        <v>619</v>
      </c>
      <c r="K230" s="666" t="s">
        <v>620</v>
      </c>
      <c r="L230" s="668">
        <v>43.620000000000026</v>
      </c>
      <c r="M230" s="668">
        <v>1</v>
      </c>
      <c r="N230" s="669">
        <v>43.620000000000026</v>
      </c>
    </row>
    <row r="231" spans="1:14" ht="14.4" customHeight="1" x14ac:dyDescent="0.3">
      <c r="A231" s="664" t="s">
        <v>543</v>
      </c>
      <c r="B231" s="665" t="s">
        <v>2184</v>
      </c>
      <c r="C231" s="666" t="s">
        <v>553</v>
      </c>
      <c r="D231" s="667" t="s">
        <v>2186</v>
      </c>
      <c r="E231" s="666" t="s">
        <v>571</v>
      </c>
      <c r="F231" s="667" t="s">
        <v>2192</v>
      </c>
      <c r="G231" s="666" t="s">
        <v>580</v>
      </c>
      <c r="H231" s="666" t="s">
        <v>621</v>
      </c>
      <c r="I231" s="666" t="s">
        <v>622</v>
      </c>
      <c r="J231" s="666" t="s">
        <v>623</v>
      </c>
      <c r="K231" s="666" t="s">
        <v>624</v>
      </c>
      <c r="L231" s="668">
        <v>79.180000000000021</v>
      </c>
      <c r="M231" s="668">
        <v>10</v>
      </c>
      <c r="N231" s="669">
        <v>791.80000000000018</v>
      </c>
    </row>
    <row r="232" spans="1:14" ht="14.4" customHeight="1" x14ac:dyDescent="0.3">
      <c r="A232" s="664" t="s">
        <v>543</v>
      </c>
      <c r="B232" s="665" t="s">
        <v>2184</v>
      </c>
      <c r="C232" s="666" t="s">
        <v>553</v>
      </c>
      <c r="D232" s="667" t="s">
        <v>2186</v>
      </c>
      <c r="E232" s="666" t="s">
        <v>571</v>
      </c>
      <c r="F232" s="667" t="s">
        <v>2192</v>
      </c>
      <c r="G232" s="666" t="s">
        <v>580</v>
      </c>
      <c r="H232" s="666" t="s">
        <v>1313</v>
      </c>
      <c r="I232" s="666" t="s">
        <v>1314</v>
      </c>
      <c r="J232" s="666" t="s">
        <v>1315</v>
      </c>
      <c r="K232" s="666" t="s">
        <v>1316</v>
      </c>
      <c r="L232" s="668">
        <v>63.950058386115948</v>
      </c>
      <c r="M232" s="668">
        <v>9</v>
      </c>
      <c r="N232" s="669">
        <v>575.55052547504351</v>
      </c>
    </row>
    <row r="233" spans="1:14" ht="14.4" customHeight="1" x14ac:dyDescent="0.3">
      <c r="A233" s="664" t="s">
        <v>543</v>
      </c>
      <c r="B233" s="665" t="s">
        <v>2184</v>
      </c>
      <c r="C233" s="666" t="s">
        <v>553</v>
      </c>
      <c r="D233" s="667" t="s">
        <v>2186</v>
      </c>
      <c r="E233" s="666" t="s">
        <v>571</v>
      </c>
      <c r="F233" s="667" t="s">
        <v>2192</v>
      </c>
      <c r="G233" s="666" t="s">
        <v>580</v>
      </c>
      <c r="H233" s="666" t="s">
        <v>1317</v>
      </c>
      <c r="I233" s="666" t="s">
        <v>1318</v>
      </c>
      <c r="J233" s="666" t="s">
        <v>1319</v>
      </c>
      <c r="K233" s="666" t="s">
        <v>649</v>
      </c>
      <c r="L233" s="668">
        <v>30.200000000000014</v>
      </c>
      <c r="M233" s="668">
        <v>2</v>
      </c>
      <c r="N233" s="669">
        <v>60.400000000000027</v>
      </c>
    </row>
    <row r="234" spans="1:14" ht="14.4" customHeight="1" x14ac:dyDescent="0.3">
      <c r="A234" s="664" t="s">
        <v>543</v>
      </c>
      <c r="B234" s="665" t="s">
        <v>2184</v>
      </c>
      <c r="C234" s="666" t="s">
        <v>553</v>
      </c>
      <c r="D234" s="667" t="s">
        <v>2186</v>
      </c>
      <c r="E234" s="666" t="s">
        <v>571</v>
      </c>
      <c r="F234" s="667" t="s">
        <v>2192</v>
      </c>
      <c r="G234" s="666" t="s">
        <v>580</v>
      </c>
      <c r="H234" s="666" t="s">
        <v>1320</v>
      </c>
      <c r="I234" s="666" t="s">
        <v>1321</v>
      </c>
      <c r="J234" s="666" t="s">
        <v>1322</v>
      </c>
      <c r="K234" s="666" t="s">
        <v>1323</v>
      </c>
      <c r="L234" s="668">
        <v>79.789914963473066</v>
      </c>
      <c r="M234" s="668">
        <v>4</v>
      </c>
      <c r="N234" s="669">
        <v>319.15965985389226</v>
      </c>
    </row>
    <row r="235" spans="1:14" ht="14.4" customHeight="1" x14ac:dyDescent="0.3">
      <c r="A235" s="664" t="s">
        <v>543</v>
      </c>
      <c r="B235" s="665" t="s">
        <v>2184</v>
      </c>
      <c r="C235" s="666" t="s">
        <v>553</v>
      </c>
      <c r="D235" s="667" t="s">
        <v>2186</v>
      </c>
      <c r="E235" s="666" t="s">
        <v>571</v>
      </c>
      <c r="F235" s="667" t="s">
        <v>2192</v>
      </c>
      <c r="G235" s="666" t="s">
        <v>580</v>
      </c>
      <c r="H235" s="666" t="s">
        <v>625</v>
      </c>
      <c r="I235" s="666" t="s">
        <v>626</v>
      </c>
      <c r="J235" s="666" t="s">
        <v>627</v>
      </c>
      <c r="K235" s="666" t="s">
        <v>628</v>
      </c>
      <c r="L235" s="668">
        <v>27.750000000000007</v>
      </c>
      <c r="M235" s="668">
        <v>4</v>
      </c>
      <c r="N235" s="669">
        <v>111.00000000000003</v>
      </c>
    </row>
    <row r="236" spans="1:14" ht="14.4" customHeight="1" x14ac:dyDescent="0.3">
      <c r="A236" s="664" t="s">
        <v>543</v>
      </c>
      <c r="B236" s="665" t="s">
        <v>2184</v>
      </c>
      <c r="C236" s="666" t="s">
        <v>553</v>
      </c>
      <c r="D236" s="667" t="s">
        <v>2186</v>
      </c>
      <c r="E236" s="666" t="s">
        <v>571</v>
      </c>
      <c r="F236" s="667" t="s">
        <v>2192</v>
      </c>
      <c r="G236" s="666" t="s">
        <v>580</v>
      </c>
      <c r="H236" s="666" t="s">
        <v>1324</v>
      </c>
      <c r="I236" s="666" t="s">
        <v>1325</v>
      </c>
      <c r="J236" s="666" t="s">
        <v>1326</v>
      </c>
      <c r="K236" s="666" t="s">
        <v>1327</v>
      </c>
      <c r="L236" s="668">
        <v>93.620000000000019</v>
      </c>
      <c r="M236" s="668">
        <v>8</v>
      </c>
      <c r="N236" s="669">
        <v>748.96000000000015</v>
      </c>
    </row>
    <row r="237" spans="1:14" ht="14.4" customHeight="1" x14ac:dyDescent="0.3">
      <c r="A237" s="664" t="s">
        <v>543</v>
      </c>
      <c r="B237" s="665" t="s">
        <v>2184</v>
      </c>
      <c r="C237" s="666" t="s">
        <v>553</v>
      </c>
      <c r="D237" s="667" t="s">
        <v>2186</v>
      </c>
      <c r="E237" s="666" t="s">
        <v>571</v>
      </c>
      <c r="F237" s="667" t="s">
        <v>2192</v>
      </c>
      <c r="G237" s="666" t="s">
        <v>580</v>
      </c>
      <c r="H237" s="666" t="s">
        <v>632</v>
      </c>
      <c r="I237" s="666" t="s">
        <v>633</v>
      </c>
      <c r="J237" s="666" t="s">
        <v>631</v>
      </c>
      <c r="K237" s="666" t="s">
        <v>634</v>
      </c>
      <c r="L237" s="668">
        <v>77.4166394954959</v>
      </c>
      <c r="M237" s="668">
        <v>34</v>
      </c>
      <c r="N237" s="669">
        <v>2632.1657428468607</v>
      </c>
    </row>
    <row r="238" spans="1:14" ht="14.4" customHeight="1" x14ac:dyDescent="0.3">
      <c r="A238" s="664" t="s">
        <v>543</v>
      </c>
      <c r="B238" s="665" t="s">
        <v>2184</v>
      </c>
      <c r="C238" s="666" t="s">
        <v>553</v>
      </c>
      <c r="D238" s="667" t="s">
        <v>2186</v>
      </c>
      <c r="E238" s="666" t="s">
        <v>571</v>
      </c>
      <c r="F238" s="667" t="s">
        <v>2192</v>
      </c>
      <c r="G238" s="666" t="s">
        <v>580</v>
      </c>
      <c r="H238" s="666" t="s">
        <v>1328</v>
      </c>
      <c r="I238" s="666" t="s">
        <v>1329</v>
      </c>
      <c r="J238" s="666" t="s">
        <v>1330</v>
      </c>
      <c r="K238" s="666" t="s">
        <v>1331</v>
      </c>
      <c r="L238" s="668">
        <v>63.97000000000002</v>
      </c>
      <c r="M238" s="668">
        <v>3</v>
      </c>
      <c r="N238" s="669">
        <v>191.91000000000005</v>
      </c>
    </row>
    <row r="239" spans="1:14" ht="14.4" customHeight="1" x14ac:dyDescent="0.3">
      <c r="A239" s="664" t="s">
        <v>543</v>
      </c>
      <c r="B239" s="665" t="s">
        <v>2184</v>
      </c>
      <c r="C239" s="666" t="s">
        <v>553</v>
      </c>
      <c r="D239" s="667" t="s">
        <v>2186</v>
      </c>
      <c r="E239" s="666" t="s">
        <v>571</v>
      </c>
      <c r="F239" s="667" t="s">
        <v>2192</v>
      </c>
      <c r="G239" s="666" t="s">
        <v>580</v>
      </c>
      <c r="H239" s="666" t="s">
        <v>635</v>
      </c>
      <c r="I239" s="666" t="s">
        <v>636</v>
      </c>
      <c r="J239" s="666" t="s">
        <v>637</v>
      </c>
      <c r="K239" s="666" t="s">
        <v>638</v>
      </c>
      <c r="L239" s="668">
        <v>63.050001078730531</v>
      </c>
      <c r="M239" s="668">
        <v>2</v>
      </c>
      <c r="N239" s="669">
        <v>126.10000215746106</v>
      </c>
    </row>
    <row r="240" spans="1:14" ht="14.4" customHeight="1" x14ac:dyDescent="0.3">
      <c r="A240" s="664" t="s">
        <v>543</v>
      </c>
      <c r="B240" s="665" t="s">
        <v>2184</v>
      </c>
      <c r="C240" s="666" t="s">
        <v>553</v>
      </c>
      <c r="D240" s="667" t="s">
        <v>2186</v>
      </c>
      <c r="E240" s="666" t="s">
        <v>571</v>
      </c>
      <c r="F240" s="667" t="s">
        <v>2192</v>
      </c>
      <c r="G240" s="666" t="s">
        <v>580</v>
      </c>
      <c r="H240" s="666" t="s">
        <v>643</v>
      </c>
      <c r="I240" s="666" t="s">
        <v>644</v>
      </c>
      <c r="J240" s="666" t="s">
        <v>645</v>
      </c>
      <c r="K240" s="666" t="s">
        <v>597</v>
      </c>
      <c r="L240" s="668">
        <v>40.139945469718462</v>
      </c>
      <c r="M240" s="668">
        <v>3</v>
      </c>
      <c r="N240" s="669">
        <v>120.41983640915538</v>
      </c>
    </row>
    <row r="241" spans="1:14" ht="14.4" customHeight="1" x14ac:dyDescent="0.3">
      <c r="A241" s="664" t="s">
        <v>543</v>
      </c>
      <c r="B241" s="665" t="s">
        <v>2184</v>
      </c>
      <c r="C241" s="666" t="s">
        <v>553</v>
      </c>
      <c r="D241" s="667" t="s">
        <v>2186</v>
      </c>
      <c r="E241" s="666" t="s">
        <v>571</v>
      </c>
      <c r="F241" s="667" t="s">
        <v>2192</v>
      </c>
      <c r="G241" s="666" t="s">
        <v>580</v>
      </c>
      <c r="H241" s="666" t="s">
        <v>646</v>
      </c>
      <c r="I241" s="666" t="s">
        <v>647</v>
      </c>
      <c r="J241" s="666" t="s">
        <v>648</v>
      </c>
      <c r="K241" s="666" t="s">
        <v>649</v>
      </c>
      <c r="L241" s="668">
        <v>66.150009536006522</v>
      </c>
      <c r="M241" s="668">
        <v>19</v>
      </c>
      <c r="N241" s="669">
        <v>1256.8501811841238</v>
      </c>
    </row>
    <row r="242" spans="1:14" ht="14.4" customHeight="1" x14ac:dyDescent="0.3">
      <c r="A242" s="664" t="s">
        <v>543</v>
      </c>
      <c r="B242" s="665" t="s">
        <v>2184</v>
      </c>
      <c r="C242" s="666" t="s">
        <v>553</v>
      </c>
      <c r="D242" s="667" t="s">
        <v>2186</v>
      </c>
      <c r="E242" s="666" t="s">
        <v>571</v>
      </c>
      <c r="F242" s="667" t="s">
        <v>2192</v>
      </c>
      <c r="G242" s="666" t="s">
        <v>580</v>
      </c>
      <c r="H242" s="666" t="s">
        <v>1332</v>
      </c>
      <c r="I242" s="666" t="s">
        <v>1333</v>
      </c>
      <c r="J242" s="666" t="s">
        <v>1334</v>
      </c>
      <c r="K242" s="666" t="s">
        <v>1335</v>
      </c>
      <c r="L242" s="668">
        <v>58.320000000000014</v>
      </c>
      <c r="M242" s="668">
        <v>21</v>
      </c>
      <c r="N242" s="669">
        <v>1224.7200000000003</v>
      </c>
    </row>
    <row r="243" spans="1:14" ht="14.4" customHeight="1" x14ac:dyDescent="0.3">
      <c r="A243" s="664" t="s">
        <v>543</v>
      </c>
      <c r="B243" s="665" t="s">
        <v>2184</v>
      </c>
      <c r="C243" s="666" t="s">
        <v>553</v>
      </c>
      <c r="D243" s="667" t="s">
        <v>2186</v>
      </c>
      <c r="E243" s="666" t="s">
        <v>571</v>
      </c>
      <c r="F243" s="667" t="s">
        <v>2192</v>
      </c>
      <c r="G243" s="666" t="s">
        <v>580</v>
      </c>
      <c r="H243" s="666" t="s">
        <v>650</v>
      </c>
      <c r="I243" s="666" t="s">
        <v>651</v>
      </c>
      <c r="J243" s="666" t="s">
        <v>652</v>
      </c>
      <c r="K243" s="666" t="s">
        <v>653</v>
      </c>
      <c r="L243" s="668">
        <v>119.85958970452683</v>
      </c>
      <c r="M243" s="668">
        <v>4</v>
      </c>
      <c r="N243" s="669">
        <v>479.4383588181073</v>
      </c>
    </row>
    <row r="244" spans="1:14" ht="14.4" customHeight="1" x14ac:dyDescent="0.3">
      <c r="A244" s="664" t="s">
        <v>543</v>
      </c>
      <c r="B244" s="665" t="s">
        <v>2184</v>
      </c>
      <c r="C244" s="666" t="s">
        <v>553</v>
      </c>
      <c r="D244" s="667" t="s">
        <v>2186</v>
      </c>
      <c r="E244" s="666" t="s">
        <v>571</v>
      </c>
      <c r="F244" s="667" t="s">
        <v>2192</v>
      </c>
      <c r="G244" s="666" t="s">
        <v>580</v>
      </c>
      <c r="H244" s="666" t="s">
        <v>1336</v>
      </c>
      <c r="I244" s="666" t="s">
        <v>1337</v>
      </c>
      <c r="J244" s="666" t="s">
        <v>1005</v>
      </c>
      <c r="K244" s="666" t="s">
        <v>1338</v>
      </c>
      <c r="L244" s="668">
        <v>101.00015412397073</v>
      </c>
      <c r="M244" s="668">
        <v>2</v>
      </c>
      <c r="N244" s="669">
        <v>202.00030824794146</v>
      </c>
    </row>
    <row r="245" spans="1:14" ht="14.4" customHeight="1" x14ac:dyDescent="0.3">
      <c r="A245" s="664" t="s">
        <v>543</v>
      </c>
      <c r="B245" s="665" t="s">
        <v>2184</v>
      </c>
      <c r="C245" s="666" t="s">
        <v>553</v>
      </c>
      <c r="D245" s="667" t="s">
        <v>2186</v>
      </c>
      <c r="E245" s="666" t="s">
        <v>571</v>
      </c>
      <c r="F245" s="667" t="s">
        <v>2192</v>
      </c>
      <c r="G245" s="666" t="s">
        <v>580</v>
      </c>
      <c r="H245" s="666" t="s">
        <v>1339</v>
      </c>
      <c r="I245" s="666" t="s">
        <v>1340</v>
      </c>
      <c r="J245" s="666" t="s">
        <v>1341</v>
      </c>
      <c r="K245" s="666" t="s">
        <v>1342</v>
      </c>
      <c r="L245" s="668">
        <v>239.79999999999995</v>
      </c>
      <c r="M245" s="668">
        <v>12</v>
      </c>
      <c r="N245" s="669">
        <v>2877.5999999999995</v>
      </c>
    </row>
    <row r="246" spans="1:14" ht="14.4" customHeight="1" x14ac:dyDescent="0.3">
      <c r="A246" s="664" t="s">
        <v>543</v>
      </c>
      <c r="B246" s="665" t="s">
        <v>2184</v>
      </c>
      <c r="C246" s="666" t="s">
        <v>553</v>
      </c>
      <c r="D246" s="667" t="s">
        <v>2186</v>
      </c>
      <c r="E246" s="666" t="s">
        <v>571</v>
      </c>
      <c r="F246" s="667" t="s">
        <v>2192</v>
      </c>
      <c r="G246" s="666" t="s">
        <v>580</v>
      </c>
      <c r="H246" s="666" t="s">
        <v>662</v>
      </c>
      <c r="I246" s="666" t="s">
        <v>663</v>
      </c>
      <c r="J246" s="666" t="s">
        <v>664</v>
      </c>
      <c r="K246" s="666" t="s">
        <v>665</v>
      </c>
      <c r="L246" s="668">
        <v>41.139999999999993</v>
      </c>
      <c r="M246" s="668">
        <v>2</v>
      </c>
      <c r="N246" s="669">
        <v>82.279999999999987</v>
      </c>
    </row>
    <row r="247" spans="1:14" ht="14.4" customHeight="1" x14ac:dyDescent="0.3">
      <c r="A247" s="664" t="s">
        <v>543</v>
      </c>
      <c r="B247" s="665" t="s">
        <v>2184</v>
      </c>
      <c r="C247" s="666" t="s">
        <v>553</v>
      </c>
      <c r="D247" s="667" t="s">
        <v>2186</v>
      </c>
      <c r="E247" s="666" t="s">
        <v>571</v>
      </c>
      <c r="F247" s="667" t="s">
        <v>2192</v>
      </c>
      <c r="G247" s="666" t="s">
        <v>580</v>
      </c>
      <c r="H247" s="666" t="s">
        <v>670</v>
      </c>
      <c r="I247" s="666" t="s">
        <v>670</v>
      </c>
      <c r="J247" s="666" t="s">
        <v>671</v>
      </c>
      <c r="K247" s="666" t="s">
        <v>672</v>
      </c>
      <c r="L247" s="668">
        <v>36.53</v>
      </c>
      <c r="M247" s="668">
        <v>50</v>
      </c>
      <c r="N247" s="669">
        <v>1826.5</v>
      </c>
    </row>
    <row r="248" spans="1:14" ht="14.4" customHeight="1" x14ac:dyDescent="0.3">
      <c r="A248" s="664" t="s">
        <v>543</v>
      </c>
      <c r="B248" s="665" t="s">
        <v>2184</v>
      </c>
      <c r="C248" s="666" t="s">
        <v>553</v>
      </c>
      <c r="D248" s="667" t="s">
        <v>2186</v>
      </c>
      <c r="E248" s="666" t="s">
        <v>571</v>
      </c>
      <c r="F248" s="667" t="s">
        <v>2192</v>
      </c>
      <c r="G248" s="666" t="s">
        <v>580</v>
      </c>
      <c r="H248" s="666" t="s">
        <v>1343</v>
      </c>
      <c r="I248" s="666" t="s">
        <v>1344</v>
      </c>
      <c r="J248" s="666" t="s">
        <v>1345</v>
      </c>
      <c r="K248" s="666" t="s">
        <v>1346</v>
      </c>
      <c r="L248" s="668">
        <v>307.95499999999993</v>
      </c>
      <c r="M248" s="668">
        <v>2</v>
      </c>
      <c r="N248" s="669">
        <v>615.90999999999985</v>
      </c>
    </row>
    <row r="249" spans="1:14" ht="14.4" customHeight="1" x14ac:dyDescent="0.3">
      <c r="A249" s="664" t="s">
        <v>543</v>
      </c>
      <c r="B249" s="665" t="s">
        <v>2184</v>
      </c>
      <c r="C249" s="666" t="s">
        <v>553</v>
      </c>
      <c r="D249" s="667" t="s">
        <v>2186</v>
      </c>
      <c r="E249" s="666" t="s">
        <v>571</v>
      </c>
      <c r="F249" s="667" t="s">
        <v>2192</v>
      </c>
      <c r="G249" s="666" t="s">
        <v>580</v>
      </c>
      <c r="H249" s="666" t="s">
        <v>1347</v>
      </c>
      <c r="I249" s="666" t="s">
        <v>1348</v>
      </c>
      <c r="J249" s="666" t="s">
        <v>1349</v>
      </c>
      <c r="K249" s="666" t="s">
        <v>1350</v>
      </c>
      <c r="L249" s="668">
        <v>44.900101071171683</v>
      </c>
      <c r="M249" s="668">
        <v>2</v>
      </c>
      <c r="N249" s="669">
        <v>89.800202142343366</v>
      </c>
    </row>
    <row r="250" spans="1:14" ht="14.4" customHeight="1" x14ac:dyDescent="0.3">
      <c r="A250" s="664" t="s">
        <v>543</v>
      </c>
      <c r="B250" s="665" t="s">
        <v>2184</v>
      </c>
      <c r="C250" s="666" t="s">
        <v>553</v>
      </c>
      <c r="D250" s="667" t="s">
        <v>2186</v>
      </c>
      <c r="E250" s="666" t="s">
        <v>571</v>
      </c>
      <c r="F250" s="667" t="s">
        <v>2192</v>
      </c>
      <c r="G250" s="666" t="s">
        <v>580</v>
      </c>
      <c r="H250" s="666" t="s">
        <v>681</v>
      </c>
      <c r="I250" s="666" t="s">
        <v>682</v>
      </c>
      <c r="J250" s="666" t="s">
        <v>683</v>
      </c>
      <c r="K250" s="666" t="s">
        <v>684</v>
      </c>
      <c r="L250" s="668">
        <v>99.46</v>
      </c>
      <c r="M250" s="668">
        <v>1</v>
      </c>
      <c r="N250" s="669">
        <v>99.46</v>
      </c>
    </row>
    <row r="251" spans="1:14" ht="14.4" customHeight="1" x14ac:dyDescent="0.3">
      <c r="A251" s="664" t="s">
        <v>543</v>
      </c>
      <c r="B251" s="665" t="s">
        <v>2184</v>
      </c>
      <c r="C251" s="666" t="s">
        <v>553</v>
      </c>
      <c r="D251" s="667" t="s">
        <v>2186</v>
      </c>
      <c r="E251" s="666" t="s">
        <v>571</v>
      </c>
      <c r="F251" s="667" t="s">
        <v>2192</v>
      </c>
      <c r="G251" s="666" t="s">
        <v>580</v>
      </c>
      <c r="H251" s="666" t="s">
        <v>1351</v>
      </c>
      <c r="I251" s="666" t="s">
        <v>1352</v>
      </c>
      <c r="J251" s="666" t="s">
        <v>1353</v>
      </c>
      <c r="K251" s="666" t="s">
        <v>688</v>
      </c>
      <c r="L251" s="668">
        <v>270.61</v>
      </c>
      <c r="M251" s="668">
        <v>2</v>
      </c>
      <c r="N251" s="669">
        <v>541.22</v>
      </c>
    </row>
    <row r="252" spans="1:14" ht="14.4" customHeight="1" x14ac:dyDescent="0.3">
      <c r="A252" s="664" t="s">
        <v>543</v>
      </c>
      <c r="B252" s="665" t="s">
        <v>2184</v>
      </c>
      <c r="C252" s="666" t="s">
        <v>553</v>
      </c>
      <c r="D252" s="667" t="s">
        <v>2186</v>
      </c>
      <c r="E252" s="666" t="s">
        <v>571</v>
      </c>
      <c r="F252" s="667" t="s">
        <v>2192</v>
      </c>
      <c r="G252" s="666" t="s">
        <v>580</v>
      </c>
      <c r="H252" s="666" t="s">
        <v>1354</v>
      </c>
      <c r="I252" s="666" t="s">
        <v>1355</v>
      </c>
      <c r="J252" s="666" t="s">
        <v>776</v>
      </c>
      <c r="K252" s="666" t="s">
        <v>1356</v>
      </c>
      <c r="L252" s="668">
        <v>55.460000000000015</v>
      </c>
      <c r="M252" s="668">
        <v>2</v>
      </c>
      <c r="N252" s="669">
        <v>110.92000000000003</v>
      </c>
    </row>
    <row r="253" spans="1:14" ht="14.4" customHeight="1" x14ac:dyDescent="0.3">
      <c r="A253" s="664" t="s">
        <v>543</v>
      </c>
      <c r="B253" s="665" t="s">
        <v>2184</v>
      </c>
      <c r="C253" s="666" t="s">
        <v>553</v>
      </c>
      <c r="D253" s="667" t="s">
        <v>2186</v>
      </c>
      <c r="E253" s="666" t="s">
        <v>571</v>
      </c>
      <c r="F253" s="667" t="s">
        <v>2192</v>
      </c>
      <c r="G253" s="666" t="s">
        <v>580</v>
      </c>
      <c r="H253" s="666" t="s">
        <v>689</v>
      </c>
      <c r="I253" s="666" t="s">
        <v>690</v>
      </c>
      <c r="J253" s="666" t="s">
        <v>691</v>
      </c>
      <c r="K253" s="666" t="s">
        <v>692</v>
      </c>
      <c r="L253" s="668">
        <v>44.590591355762946</v>
      </c>
      <c r="M253" s="668">
        <v>40</v>
      </c>
      <c r="N253" s="669">
        <v>1783.6236542305178</v>
      </c>
    </row>
    <row r="254" spans="1:14" ht="14.4" customHeight="1" x14ac:dyDescent="0.3">
      <c r="A254" s="664" t="s">
        <v>543</v>
      </c>
      <c r="B254" s="665" t="s">
        <v>2184</v>
      </c>
      <c r="C254" s="666" t="s">
        <v>553</v>
      </c>
      <c r="D254" s="667" t="s">
        <v>2186</v>
      </c>
      <c r="E254" s="666" t="s">
        <v>571</v>
      </c>
      <c r="F254" s="667" t="s">
        <v>2192</v>
      </c>
      <c r="G254" s="666" t="s">
        <v>580</v>
      </c>
      <c r="H254" s="666" t="s">
        <v>697</v>
      </c>
      <c r="I254" s="666" t="s">
        <v>698</v>
      </c>
      <c r="J254" s="666" t="s">
        <v>699</v>
      </c>
      <c r="K254" s="666" t="s">
        <v>700</v>
      </c>
      <c r="L254" s="668">
        <v>61.86</v>
      </c>
      <c r="M254" s="668">
        <v>4</v>
      </c>
      <c r="N254" s="669">
        <v>247.44</v>
      </c>
    </row>
    <row r="255" spans="1:14" ht="14.4" customHeight="1" x14ac:dyDescent="0.3">
      <c r="A255" s="664" t="s">
        <v>543</v>
      </c>
      <c r="B255" s="665" t="s">
        <v>2184</v>
      </c>
      <c r="C255" s="666" t="s">
        <v>553</v>
      </c>
      <c r="D255" s="667" t="s">
        <v>2186</v>
      </c>
      <c r="E255" s="666" t="s">
        <v>571</v>
      </c>
      <c r="F255" s="667" t="s">
        <v>2192</v>
      </c>
      <c r="G255" s="666" t="s">
        <v>580</v>
      </c>
      <c r="H255" s="666" t="s">
        <v>705</v>
      </c>
      <c r="I255" s="666" t="s">
        <v>706</v>
      </c>
      <c r="J255" s="666" t="s">
        <v>707</v>
      </c>
      <c r="K255" s="666" t="s">
        <v>708</v>
      </c>
      <c r="L255" s="668">
        <v>74.220000000000041</v>
      </c>
      <c r="M255" s="668">
        <v>1</v>
      </c>
      <c r="N255" s="669">
        <v>74.220000000000041</v>
      </c>
    </row>
    <row r="256" spans="1:14" ht="14.4" customHeight="1" x14ac:dyDescent="0.3">
      <c r="A256" s="664" t="s">
        <v>543</v>
      </c>
      <c r="B256" s="665" t="s">
        <v>2184</v>
      </c>
      <c r="C256" s="666" t="s">
        <v>553</v>
      </c>
      <c r="D256" s="667" t="s">
        <v>2186</v>
      </c>
      <c r="E256" s="666" t="s">
        <v>571</v>
      </c>
      <c r="F256" s="667" t="s">
        <v>2192</v>
      </c>
      <c r="G256" s="666" t="s">
        <v>580</v>
      </c>
      <c r="H256" s="666" t="s">
        <v>713</v>
      </c>
      <c r="I256" s="666" t="s">
        <v>714</v>
      </c>
      <c r="J256" s="666" t="s">
        <v>715</v>
      </c>
      <c r="K256" s="666" t="s">
        <v>716</v>
      </c>
      <c r="L256" s="668">
        <v>154.78</v>
      </c>
      <c r="M256" s="668">
        <v>3</v>
      </c>
      <c r="N256" s="669">
        <v>464.34000000000003</v>
      </c>
    </row>
    <row r="257" spans="1:14" ht="14.4" customHeight="1" x14ac:dyDescent="0.3">
      <c r="A257" s="664" t="s">
        <v>543</v>
      </c>
      <c r="B257" s="665" t="s">
        <v>2184</v>
      </c>
      <c r="C257" s="666" t="s">
        <v>553</v>
      </c>
      <c r="D257" s="667" t="s">
        <v>2186</v>
      </c>
      <c r="E257" s="666" t="s">
        <v>571</v>
      </c>
      <c r="F257" s="667" t="s">
        <v>2192</v>
      </c>
      <c r="G257" s="666" t="s">
        <v>580</v>
      </c>
      <c r="H257" s="666" t="s">
        <v>737</v>
      </c>
      <c r="I257" s="666" t="s">
        <v>738</v>
      </c>
      <c r="J257" s="666" t="s">
        <v>739</v>
      </c>
      <c r="K257" s="666" t="s">
        <v>740</v>
      </c>
      <c r="L257" s="668">
        <v>127.63968185675631</v>
      </c>
      <c r="M257" s="668">
        <v>4</v>
      </c>
      <c r="N257" s="669">
        <v>510.55872742702525</v>
      </c>
    </row>
    <row r="258" spans="1:14" ht="14.4" customHeight="1" x14ac:dyDescent="0.3">
      <c r="A258" s="664" t="s">
        <v>543</v>
      </c>
      <c r="B258" s="665" t="s">
        <v>2184</v>
      </c>
      <c r="C258" s="666" t="s">
        <v>553</v>
      </c>
      <c r="D258" s="667" t="s">
        <v>2186</v>
      </c>
      <c r="E258" s="666" t="s">
        <v>571</v>
      </c>
      <c r="F258" s="667" t="s">
        <v>2192</v>
      </c>
      <c r="G258" s="666" t="s">
        <v>580</v>
      </c>
      <c r="H258" s="666" t="s">
        <v>744</v>
      </c>
      <c r="I258" s="666" t="s">
        <v>745</v>
      </c>
      <c r="J258" s="666" t="s">
        <v>746</v>
      </c>
      <c r="K258" s="666" t="s">
        <v>747</v>
      </c>
      <c r="L258" s="668">
        <v>48.680000000000035</v>
      </c>
      <c r="M258" s="668">
        <v>2</v>
      </c>
      <c r="N258" s="669">
        <v>97.36000000000007</v>
      </c>
    </row>
    <row r="259" spans="1:14" ht="14.4" customHeight="1" x14ac:dyDescent="0.3">
      <c r="A259" s="664" t="s">
        <v>543</v>
      </c>
      <c r="B259" s="665" t="s">
        <v>2184</v>
      </c>
      <c r="C259" s="666" t="s">
        <v>553</v>
      </c>
      <c r="D259" s="667" t="s">
        <v>2186</v>
      </c>
      <c r="E259" s="666" t="s">
        <v>571</v>
      </c>
      <c r="F259" s="667" t="s">
        <v>2192</v>
      </c>
      <c r="G259" s="666" t="s">
        <v>580</v>
      </c>
      <c r="H259" s="666" t="s">
        <v>748</v>
      </c>
      <c r="I259" s="666" t="s">
        <v>749</v>
      </c>
      <c r="J259" s="666" t="s">
        <v>750</v>
      </c>
      <c r="K259" s="666" t="s">
        <v>751</v>
      </c>
      <c r="L259" s="668">
        <v>40.429999999999986</v>
      </c>
      <c r="M259" s="668">
        <v>2</v>
      </c>
      <c r="N259" s="669">
        <v>80.859999999999971</v>
      </c>
    </row>
    <row r="260" spans="1:14" ht="14.4" customHeight="1" x14ac:dyDescent="0.3">
      <c r="A260" s="664" t="s">
        <v>543</v>
      </c>
      <c r="B260" s="665" t="s">
        <v>2184</v>
      </c>
      <c r="C260" s="666" t="s">
        <v>553</v>
      </c>
      <c r="D260" s="667" t="s">
        <v>2186</v>
      </c>
      <c r="E260" s="666" t="s">
        <v>571</v>
      </c>
      <c r="F260" s="667" t="s">
        <v>2192</v>
      </c>
      <c r="G260" s="666" t="s">
        <v>580</v>
      </c>
      <c r="H260" s="666" t="s">
        <v>752</v>
      </c>
      <c r="I260" s="666" t="s">
        <v>753</v>
      </c>
      <c r="J260" s="666" t="s">
        <v>750</v>
      </c>
      <c r="K260" s="666" t="s">
        <v>754</v>
      </c>
      <c r="L260" s="668">
        <v>210.12250000000003</v>
      </c>
      <c r="M260" s="668">
        <v>4</v>
      </c>
      <c r="N260" s="669">
        <v>840.49000000000012</v>
      </c>
    </row>
    <row r="261" spans="1:14" ht="14.4" customHeight="1" x14ac:dyDescent="0.3">
      <c r="A261" s="664" t="s">
        <v>543</v>
      </c>
      <c r="B261" s="665" t="s">
        <v>2184</v>
      </c>
      <c r="C261" s="666" t="s">
        <v>553</v>
      </c>
      <c r="D261" s="667" t="s">
        <v>2186</v>
      </c>
      <c r="E261" s="666" t="s">
        <v>571</v>
      </c>
      <c r="F261" s="667" t="s">
        <v>2192</v>
      </c>
      <c r="G261" s="666" t="s">
        <v>580</v>
      </c>
      <c r="H261" s="666" t="s">
        <v>1357</v>
      </c>
      <c r="I261" s="666" t="s">
        <v>1358</v>
      </c>
      <c r="J261" s="666" t="s">
        <v>1359</v>
      </c>
      <c r="K261" s="666" t="s">
        <v>1360</v>
      </c>
      <c r="L261" s="668">
        <v>31.450000000000003</v>
      </c>
      <c r="M261" s="668">
        <v>2</v>
      </c>
      <c r="N261" s="669">
        <v>62.900000000000006</v>
      </c>
    </row>
    <row r="262" spans="1:14" ht="14.4" customHeight="1" x14ac:dyDescent="0.3">
      <c r="A262" s="664" t="s">
        <v>543</v>
      </c>
      <c r="B262" s="665" t="s">
        <v>2184</v>
      </c>
      <c r="C262" s="666" t="s">
        <v>553</v>
      </c>
      <c r="D262" s="667" t="s">
        <v>2186</v>
      </c>
      <c r="E262" s="666" t="s">
        <v>571</v>
      </c>
      <c r="F262" s="667" t="s">
        <v>2192</v>
      </c>
      <c r="G262" s="666" t="s">
        <v>580</v>
      </c>
      <c r="H262" s="666" t="s">
        <v>1361</v>
      </c>
      <c r="I262" s="666" t="s">
        <v>1362</v>
      </c>
      <c r="J262" s="666" t="s">
        <v>1363</v>
      </c>
      <c r="K262" s="666" t="s">
        <v>1364</v>
      </c>
      <c r="L262" s="668">
        <v>37.619999999999997</v>
      </c>
      <c r="M262" s="668">
        <v>1</v>
      </c>
      <c r="N262" s="669">
        <v>37.619999999999997</v>
      </c>
    </row>
    <row r="263" spans="1:14" ht="14.4" customHeight="1" x14ac:dyDescent="0.3">
      <c r="A263" s="664" t="s">
        <v>543</v>
      </c>
      <c r="B263" s="665" t="s">
        <v>2184</v>
      </c>
      <c r="C263" s="666" t="s">
        <v>553</v>
      </c>
      <c r="D263" s="667" t="s">
        <v>2186</v>
      </c>
      <c r="E263" s="666" t="s">
        <v>571</v>
      </c>
      <c r="F263" s="667" t="s">
        <v>2192</v>
      </c>
      <c r="G263" s="666" t="s">
        <v>580</v>
      </c>
      <c r="H263" s="666" t="s">
        <v>1365</v>
      </c>
      <c r="I263" s="666" t="s">
        <v>1366</v>
      </c>
      <c r="J263" s="666" t="s">
        <v>1367</v>
      </c>
      <c r="K263" s="666" t="s">
        <v>1368</v>
      </c>
      <c r="L263" s="668">
        <v>110.54598870436998</v>
      </c>
      <c r="M263" s="668">
        <v>16</v>
      </c>
      <c r="N263" s="669">
        <v>1768.7358192699196</v>
      </c>
    </row>
    <row r="264" spans="1:14" ht="14.4" customHeight="1" x14ac:dyDescent="0.3">
      <c r="A264" s="664" t="s">
        <v>543</v>
      </c>
      <c r="B264" s="665" t="s">
        <v>2184</v>
      </c>
      <c r="C264" s="666" t="s">
        <v>553</v>
      </c>
      <c r="D264" s="667" t="s">
        <v>2186</v>
      </c>
      <c r="E264" s="666" t="s">
        <v>571</v>
      </c>
      <c r="F264" s="667" t="s">
        <v>2192</v>
      </c>
      <c r="G264" s="666" t="s">
        <v>580</v>
      </c>
      <c r="H264" s="666" t="s">
        <v>1369</v>
      </c>
      <c r="I264" s="666" t="s">
        <v>1370</v>
      </c>
      <c r="J264" s="666" t="s">
        <v>1371</v>
      </c>
      <c r="K264" s="666" t="s">
        <v>1372</v>
      </c>
      <c r="L264" s="668">
        <v>45.620000000000019</v>
      </c>
      <c r="M264" s="668">
        <v>1</v>
      </c>
      <c r="N264" s="669">
        <v>45.620000000000019</v>
      </c>
    </row>
    <row r="265" spans="1:14" ht="14.4" customHeight="1" x14ac:dyDescent="0.3">
      <c r="A265" s="664" t="s">
        <v>543</v>
      </c>
      <c r="B265" s="665" t="s">
        <v>2184</v>
      </c>
      <c r="C265" s="666" t="s">
        <v>553</v>
      </c>
      <c r="D265" s="667" t="s">
        <v>2186</v>
      </c>
      <c r="E265" s="666" t="s">
        <v>571</v>
      </c>
      <c r="F265" s="667" t="s">
        <v>2192</v>
      </c>
      <c r="G265" s="666" t="s">
        <v>580</v>
      </c>
      <c r="H265" s="666" t="s">
        <v>1373</v>
      </c>
      <c r="I265" s="666" t="s">
        <v>1374</v>
      </c>
      <c r="J265" s="666" t="s">
        <v>780</v>
      </c>
      <c r="K265" s="666" t="s">
        <v>1375</v>
      </c>
      <c r="L265" s="668">
        <v>132.32000000000002</v>
      </c>
      <c r="M265" s="668">
        <v>2</v>
      </c>
      <c r="N265" s="669">
        <v>264.64000000000004</v>
      </c>
    </row>
    <row r="266" spans="1:14" ht="14.4" customHeight="1" x14ac:dyDescent="0.3">
      <c r="A266" s="664" t="s">
        <v>543</v>
      </c>
      <c r="B266" s="665" t="s">
        <v>2184</v>
      </c>
      <c r="C266" s="666" t="s">
        <v>553</v>
      </c>
      <c r="D266" s="667" t="s">
        <v>2186</v>
      </c>
      <c r="E266" s="666" t="s">
        <v>571</v>
      </c>
      <c r="F266" s="667" t="s">
        <v>2192</v>
      </c>
      <c r="G266" s="666" t="s">
        <v>580</v>
      </c>
      <c r="H266" s="666" t="s">
        <v>755</v>
      </c>
      <c r="I266" s="666" t="s">
        <v>756</v>
      </c>
      <c r="J266" s="666" t="s">
        <v>757</v>
      </c>
      <c r="K266" s="666" t="s">
        <v>758</v>
      </c>
      <c r="L266" s="668">
        <v>219.92000000000007</v>
      </c>
      <c r="M266" s="668">
        <v>1</v>
      </c>
      <c r="N266" s="669">
        <v>219.92000000000007</v>
      </c>
    </row>
    <row r="267" spans="1:14" ht="14.4" customHeight="1" x14ac:dyDescent="0.3">
      <c r="A267" s="664" t="s">
        <v>543</v>
      </c>
      <c r="B267" s="665" t="s">
        <v>2184</v>
      </c>
      <c r="C267" s="666" t="s">
        <v>553</v>
      </c>
      <c r="D267" s="667" t="s">
        <v>2186</v>
      </c>
      <c r="E267" s="666" t="s">
        <v>571</v>
      </c>
      <c r="F267" s="667" t="s">
        <v>2192</v>
      </c>
      <c r="G267" s="666" t="s">
        <v>580</v>
      </c>
      <c r="H267" s="666" t="s">
        <v>759</v>
      </c>
      <c r="I267" s="666" t="s">
        <v>760</v>
      </c>
      <c r="J267" s="666" t="s">
        <v>761</v>
      </c>
      <c r="K267" s="666"/>
      <c r="L267" s="668">
        <v>276.91000000000003</v>
      </c>
      <c r="M267" s="668">
        <v>1</v>
      </c>
      <c r="N267" s="669">
        <v>276.91000000000003</v>
      </c>
    </row>
    <row r="268" spans="1:14" ht="14.4" customHeight="1" x14ac:dyDescent="0.3">
      <c r="A268" s="664" t="s">
        <v>543</v>
      </c>
      <c r="B268" s="665" t="s">
        <v>2184</v>
      </c>
      <c r="C268" s="666" t="s">
        <v>553</v>
      </c>
      <c r="D268" s="667" t="s">
        <v>2186</v>
      </c>
      <c r="E268" s="666" t="s">
        <v>571</v>
      </c>
      <c r="F268" s="667" t="s">
        <v>2192</v>
      </c>
      <c r="G268" s="666" t="s">
        <v>580</v>
      </c>
      <c r="H268" s="666" t="s">
        <v>1376</v>
      </c>
      <c r="I268" s="666" t="s">
        <v>760</v>
      </c>
      <c r="J268" s="666" t="s">
        <v>1377</v>
      </c>
      <c r="K268" s="666"/>
      <c r="L268" s="668">
        <v>100.50875784963804</v>
      </c>
      <c r="M268" s="668">
        <v>11</v>
      </c>
      <c r="N268" s="669">
        <v>1105.5963363460185</v>
      </c>
    </row>
    <row r="269" spans="1:14" ht="14.4" customHeight="1" x14ac:dyDescent="0.3">
      <c r="A269" s="664" t="s">
        <v>543</v>
      </c>
      <c r="B269" s="665" t="s">
        <v>2184</v>
      </c>
      <c r="C269" s="666" t="s">
        <v>553</v>
      </c>
      <c r="D269" s="667" t="s">
        <v>2186</v>
      </c>
      <c r="E269" s="666" t="s">
        <v>571</v>
      </c>
      <c r="F269" s="667" t="s">
        <v>2192</v>
      </c>
      <c r="G269" s="666" t="s">
        <v>580</v>
      </c>
      <c r="H269" s="666" t="s">
        <v>1378</v>
      </c>
      <c r="I269" s="666" t="s">
        <v>1379</v>
      </c>
      <c r="J269" s="666" t="s">
        <v>1380</v>
      </c>
      <c r="K269" s="666" t="s">
        <v>1381</v>
      </c>
      <c r="L269" s="668">
        <v>32.760000000000012</v>
      </c>
      <c r="M269" s="668">
        <v>2</v>
      </c>
      <c r="N269" s="669">
        <v>65.520000000000024</v>
      </c>
    </row>
    <row r="270" spans="1:14" ht="14.4" customHeight="1" x14ac:dyDescent="0.3">
      <c r="A270" s="664" t="s">
        <v>543</v>
      </c>
      <c r="B270" s="665" t="s">
        <v>2184</v>
      </c>
      <c r="C270" s="666" t="s">
        <v>553</v>
      </c>
      <c r="D270" s="667" t="s">
        <v>2186</v>
      </c>
      <c r="E270" s="666" t="s">
        <v>571</v>
      </c>
      <c r="F270" s="667" t="s">
        <v>2192</v>
      </c>
      <c r="G270" s="666" t="s">
        <v>580</v>
      </c>
      <c r="H270" s="666" t="s">
        <v>762</v>
      </c>
      <c r="I270" s="666" t="s">
        <v>763</v>
      </c>
      <c r="J270" s="666" t="s">
        <v>764</v>
      </c>
      <c r="K270" s="666" t="s">
        <v>765</v>
      </c>
      <c r="L270" s="668">
        <v>66.899989421985723</v>
      </c>
      <c r="M270" s="668">
        <v>12</v>
      </c>
      <c r="N270" s="669">
        <v>802.79987306382873</v>
      </c>
    </row>
    <row r="271" spans="1:14" ht="14.4" customHeight="1" x14ac:dyDescent="0.3">
      <c r="A271" s="664" t="s">
        <v>543</v>
      </c>
      <c r="B271" s="665" t="s">
        <v>2184</v>
      </c>
      <c r="C271" s="666" t="s">
        <v>553</v>
      </c>
      <c r="D271" s="667" t="s">
        <v>2186</v>
      </c>
      <c r="E271" s="666" t="s">
        <v>571</v>
      </c>
      <c r="F271" s="667" t="s">
        <v>2192</v>
      </c>
      <c r="G271" s="666" t="s">
        <v>580</v>
      </c>
      <c r="H271" s="666" t="s">
        <v>1382</v>
      </c>
      <c r="I271" s="666" t="s">
        <v>1383</v>
      </c>
      <c r="J271" s="666" t="s">
        <v>1384</v>
      </c>
      <c r="K271" s="666" t="s">
        <v>1385</v>
      </c>
      <c r="L271" s="668">
        <v>112.959998231375</v>
      </c>
      <c r="M271" s="668">
        <v>2</v>
      </c>
      <c r="N271" s="669">
        <v>225.91999646274999</v>
      </c>
    </row>
    <row r="272" spans="1:14" ht="14.4" customHeight="1" x14ac:dyDescent="0.3">
      <c r="A272" s="664" t="s">
        <v>543</v>
      </c>
      <c r="B272" s="665" t="s">
        <v>2184</v>
      </c>
      <c r="C272" s="666" t="s">
        <v>553</v>
      </c>
      <c r="D272" s="667" t="s">
        <v>2186</v>
      </c>
      <c r="E272" s="666" t="s">
        <v>571</v>
      </c>
      <c r="F272" s="667" t="s">
        <v>2192</v>
      </c>
      <c r="G272" s="666" t="s">
        <v>580</v>
      </c>
      <c r="H272" s="666" t="s">
        <v>1386</v>
      </c>
      <c r="I272" s="666" t="s">
        <v>1387</v>
      </c>
      <c r="J272" s="666" t="s">
        <v>1388</v>
      </c>
      <c r="K272" s="666" t="s">
        <v>1389</v>
      </c>
      <c r="L272" s="668">
        <v>36.608461538461533</v>
      </c>
      <c r="M272" s="668">
        <v>13</v>
      </c>
      <c r="N272" s="669">
        <v>475.90999999999997</v>
      </c>
    </row>
    <row r="273" spans="1:14" ht="14.4" customHeight="1" x14ac:dyDescent="0.3">
      <c r="A273" s="664" t="s">
        <v>543</v>
      </c>
      <c r="B273" s="665" t="s">
        <v>2184</v>
      </c>
      <c r="C273" s="666" t="s">
        <v>553</v>
      </c>
      <c r="D273" s="667" t="s">
        <v>2186</v>
      </c>
      <c r="E273" s="666" t="s">
        <v>571</v>
      </c>
      <c r="F273" s="667" t="s">
        <v>2192</v>
      </c>
      <c r="G273" s="666" t="s">
        <v>580</v>
      </c>
      <c r="H273" s="666" t="s">
        <v>770</v>
      </c>
      <c r="I273" s="666" t="s">
        <v>771</v>
      </c>
      <c r="J273" s="666" t="s">
        <v>772</v>
      </c>
      <c r="K273" s="666" t="s">
        <v>773</v>
      </c>
      <c r="L273" s="668">
        <v>40.58</v>
      </c>
      <c r="M273" s="668">
        <v>3</v>
      </c>
      <c r="N273" s="669">
        <v>121.74</v>
      </c>
    </row>
    <row r="274" spans="1:14" ht="14.4" customHeight="1" x14ac:dyDescent="0.3">
      <c r="A274" s="664" t="s">
        <v>543</v>
      </c>
      <c r="B274" s="665" t="s">
        <v>2184</v>
      </c>
      <c r="C274" s="666" t="s">
        <v>553</v>
      </c>
      <c r="D274" s="667" t="s">
        <v>2186</v>
      </c>
      <c r="E274" s="666" t="s">
        <v>571</v>
      </c>
      <c r="F274" s="667" t="s">
        <v>2192</v>
      </c>
      <c r="G274" s="666" t="s">
        <v>580</v>
      </c>
      <c r="H274" s="666" t="s">
        <v>782</v>
      </c>
      <c r="I274" s="666" t="s">
        <v>783</v>
      </c>
      <c r="J274" s="666" t="s">
        <v>784</v>
      </c>
      <c r="K274" s="666" t="s">
        <v>785</v>
      </c>
      <c r="L274" s="668">
        <v>18.51999995306446</v>
      </c>
      <c r="M274" s="668">
        <v>9</v>
      </c>
      <c r="N274" s="669">
        <v>166.67999957758013</v>
      </c>
    </row>
    <row r="275" spans="1:14" ht="14.4" customHeight="1" x14ac:dyDescent="0.3">
      <c r="A275" s="664" t="s">
        <v>543</v>
      </c>
      <c r="B275" s="665" t="s">
        <v>2184</v>
      </c>
      <c r="C275" s="666" t="s">
        <v>553</v>
      </c>
      <c r="D275" s="667" t="s">
        <v>2186</v>
      </c>
      <c r="E275" s="666" t="s">
        <v>571</v>
      </c>
      <c r="F275" s="667" t="s">
        <v>2192</v>
      </c>
      <c r="G275" s="666" t="s">
        <v>580</v>
      </c>
      <c r="H275" s="666" t="s">
        <v>790</v>
      </c>
      <c r="I275" s="666" t="s">
        <v>791</v>
      </c>
      <c r="J275" s="666" t="s">
        <v>784</v>
      </c>
      <c r="K275" s="666" t="s">
        <v>792</v>
      </c>
      <c r="L275" s="668">
        <v>27.670000000000016</v>
      </c>
      <c r="M275" s="668">
        <v>2</v>
      </c>
      <c r="N275" s="669">
        <v>55.340000000000032</v>
      </c>
    </row>
    <row r="276" spans="1:14" ht="14.4" customHeight="1" x14ac:dyDescent="0.3">
      <c r="A276" s="664" t="s">
        <v>543</v>
      </c>
      <c r="B276" s="665" t="s">
        <v>2184</v>
      </c>
      <c r="C276" s="666" t="s">
        <v>553</v>
      </c>
      <c r="D276" s="667" t="s">
        <v>2186</v>
      </c>
      <c r="E276" s="666" t="s">
        <v>571</v>
      </c>
      <c r="F276" s="667" t="s">
        <v>2192</v>
      </c>
      <c r="G276" s="666" t="s">
        <v>580</v>
      </c>
      <c r="H276" s="666" t="s">
        <v>793</v>
      </c>
      <c r="I276" s="666" t="s">
        <v>760</v>
      </c>
      <c r="J276" s="666" t="s">
        <v>794</v>
      </c>
      <c r="K276" s="666"/>
      <c r="L276" s="668">
        <v>191.13091170869191</v>
      </c>
      <c r="M276" s="668">
        <v>19</v>
      </c>
      <c r="N276" s="669">
        <v>3631.4873224651465</v>
      </c>
    </row>
    <row r="277" spans="1:14" ht="14.4" customHeight="1" x14ac:dyDescent="0.3">
      <c r="A277" s="664" t="s">
        <v>543</v>
      </c>
      <c r="B277" s="665" t="s">
        <v>2184</v>
      </c>
      <c r="C277" s="666" t="s">
        <v>553</v>
      </c>
      <c r="D277" s="667" t="s">
        <v>2186</v>
      </c>
      <c r="E277" s="666" t="s">
        <v>571</v>
      </c>
      <c r="F277" s="667" t="s">
        <v>2192</v>
      </c>
      <c r="G277" s="666" t="s">
        <v>580</v>
      </c>
      <c r="H277" s="666" t="s">
        <v>795</v>
      </c>
      <c r="I277" s="666" t="s">
        <v>760</v>
      </c>
      <c r="J277" s="666" t="s">
        <v>796</v>
      </c>
      <c r="K277" s="666"/>
      <c r="L277" s="668">
        <v>162.89000000000001</v>
      </c>
      <c r="M277" s="668">
        <v>1</v>
      </c>
      <c r="N277" s="669">
        <v>162.89000000000001</v>
      </c>
    </row>
    <row r="278" spans="1:14" ht="14.4" customHeight="1" x14ac:dyDescent="0.3">
      <c r="A278" s="664" t="s">
        <v>543</v>
      </c>
      <c r="B278" s="665" t="s">
        <v>2184</v>
      </c>
      <c r="C278" s="666" t="s">
        <v>553</v>
      </c>
      <c r="D278" s="667" t="s">
        <v>2186</v>
      </c>
      <c r="E278" s="666" t="s">
        <v>571</v>
      </c>
      <c r="F278" s="667" t="s">
        <v>2192</v>
      </c>
      <c r="G278" s="666" t="s">
        <v>580</v>
      </c>
      <c r="H278" s="666" t="s">
        <v>797</v>
      </c>
      <c r="I278" s="666" t="s">
        <v>798</v>
      </c>
      <c r="J278" s="666" t="s">
        <v>623</v>
      </c>
      <c r="K278" s="666" t="s">
        <v>799</v>
      </c>
      <c r="L278" s="668">
        <v>42.169999339740478</v>
      </c>
      <c r="M278" s="668">
        <v>6</v>
      </c>
      <c r="N278" s="669">
        <v>253.01999603844286</v>
      </c>
    </row>
    <row r="279" spans="1:14" ht="14.4" customHeight="1" x14ac:dyDescent="0.3">
      <c r="A279" s="664" t="s">
        <v>543</v>
      </c>
      <c r="B279" s="665" t="s">
        <v>2184</v>
      </c>
      <c r="C279" s="666" t="s">
        <v>553</v>
      </c>
      <c r="D279" s="667" t="s">
        <v>2186</v>
      </c>
      <c r="E279" s="666" t="s">
        <v>571</v>
      </c>
      <c r="F279" s="667" t="s">
        <v>2192</v>
      </c>
      <c r="G279" s="666" t="s">
        <v>580</v>
      </c>
      <c r="H279" s="666" t="s">
        <v>804</v>
      </c>
      <c r="I279" s="666" t="s">
        <v>805</v>
      </c>
      <c r="J279" s="666" t="s">
        <v>806</v>
      </c>
      <c r="K279" s="666" t="s">
        <v>807</v>
      </c>
      <c r="L279" s="668">
        <v>60.28</v>
      </c>
      <c r="M279" s="668">
        <v>3</v>
      </c>
      <c r="N279" s="669">
        <v>180.84</v>
      </c>
    </row>
    <row r="280" spans="1:14" ht="14.4" customHeight="1" x14ac:dyDescent="0.3">
      <c r="A280" s="664" t="s">
        <v>543</v>
      </c>
      <c r="B280" s="665" t="s">
        <v>2184</v>
      </c>
      <c r="C280" s="666" t="s">
        <v>553</v>
      </c>
      <c r="D280" s="667" t="s">
        <v>2186</v>
      </c>
      <c r="E280" s="666" t="s">
        <v>571</v>
      </c>
      <c r="F280" s="667" t="s">
        <v>2192</v>
      </c>
      <c r="G280" s="666" t="s">
        <v>580</v>
      </c>
      <c r="H280" s="666" t="s">
        <v>808</v>
      </c>
      <c r="I280" s="666" t="s">
        <v>809</v>
      </c>
      <c r="J280" s="666" t="s">
        <v>810</v>
      </c>
      <c r="K280" s="666" t="s">
        <v>811</v>
      </c>
      <c r="L280" s="668">
        <v>1592.8</v>
      </c>
      <c r="M280" s="668">
        <v>5</v>
      </c>
      <c r="N280" s="669">
        <v>7964</v>
      </c>
    </row>
    <row r="281" spans="1:14" ht="14.4" customHeight="1" x14ac:dyDescent="0.3">
      <c r="A281" s="664" t="s">
        <v>543</v>
      </c>
      <c r="B281" s="665" t="s">
        <v>2184</v>
      </c>
      <c r="C281" s="666" t="s">
        <v>553</v>
      </c>
      <c r="D281" s="667" t="s">
        <v>2186</v>
      </c>
      <c r="E281" s="666" t="s">
        <v>571</v>
      </c>
      <c r="F281" s="667" t="s">
        <v>2192</v>
      </c>
      <c r="G281" s="666" t="s">
        <v>580</v>
      </c>
      <c r="H281" s="666" t="s">
        <v>827</v>
      </c>
      <c r="I281" s="666" t="s">
        <v>828</v>
      </c>
      <c r="J281" s="666" t="s">
        <v>691</v>
      </c>
      <c r="K281" s="666" t="s">
        <v>829</v>
      </c>
      <c r="L281" s="668">
        <v>56.880196973594131</v>
      </c>
      <c r="M281" s="668">
        <v>130</v>
      </c>
      <c r="N281" s="669">
        <v>7394.4256065672371</v>
      </c>
    </row>
    <row r="282" spans="1:14" ht="14.4" customHeight="1" x14ac:dyDescent="0.3">
      <c r="A282" s="664" t="s">
        <v>543</v>
      </c>
      <c r="B282" s="665" t="s">
        <v>2184</v>
      </c>
      <c r="C282" s="666" t="s">
        <v>553</v>
      </c>
      <c r="D282" s="667" t="s">
        <v>2186</v>
      </c>
      <c r="E282" s="666" t="s">
        <v>571</v>
      </c>
      <c r="F282" s="667" t="s">
        <v>2192</v>
      </c>
      <c r="G282" s="666" t="s">
        <v>580</v>
      </c>
      <c r="H282" s="666" t="s">
        <v>1390</v>
      </c>
      <c r="I282" s="666" t="s">
        <v>1391</v>
      </c>
      <c r="J282" s="666" t="s">
        <v>1392</v>
      </c>
      <c r="K282" s="666" t="s">
        <v>1393</v>
      </c>
      <c r="L282" s="668">
        <v>134.08649294423134</v>
      </c>
      <c r="M282" s="668">
        <v>1</v>
      </c>
      <c r="N282" s="669">
        <v>134.08649294423134</v>
      </c>
    </row>
    <row r="283" spans="1:14" ht="14.4" customHeight="1" x14ac:dyDescent="0.3">
      <c r="A283" s="664" t="s">
        <v>543</v>
      </c>
      <c r="B283" s="665" t="s">
        <v>2184</v>
      </c>
      <c r="C283" s="666" t="s">
        <v>553</v>
      </c>
      <c r="D283" s="667" t="s">
        <v>2186</v>
      </c>
      <c r="E283" s="666" t="s">
        <v>571</v>
      </c>
      <c r="F283" s="667" t="s">
        <v>2192</v>
      </c>
      <c r="G283" s="666" t="s">
        <v>580</v>
      </c>
      <c r="H283" s="666" t="s">
        <v>842</v>
      </c>
      <c r="I283" s="666" t="s">
        <v>843</v>
      </c>
      <c r="J283" s="666" t="s">
        <v>844</v>
      </c>
      <c r="K283" s="666" t="s">
        <v>845</v>
      </c>
      <c r="L283" s="668">
        <v>68.790000000000035</v>
      </c>
      <c r="M283" s="668">
        <v>6</v>
      </c>
      <c r="N283" s="669">
        <v>412.74000000000018</v>
      </c>
    </row>
    <row r="284" spans="1:14" ht="14.4" customHeight="1" x14ac:dyDescent="0.3">
      <c r="A284" s="664" t="s">
        <v>543</v>
      </c>
      <c r="B284" s="665" t="s">
        <v>2184</v>
      </c>
      <c r="C284" s="666" t="s">
        <v>553</v>
      </c>
      <c r="D284" s="667" t="s">
        <v>2186</v>
      </c>
      <c r="E284" s="666" t="s">
        <v>571</v>
      </c>
      <c r="F284" s="667" t="s">
        <v>2192</v>
      </c>
      <c r="G284" s="666" t="s">
        <v>580</v>
      </c>
      <c r="H284" s="666" t="s">
        <v>846</v>
      </c>
      <c r="I284" s="666" t="s">
        <v>847</v>
      </c>
      <c r="J284" s="666" t="s">
        <v>848</v>
      </c>
      <c r="K284" s="666" t="s">
        <v>849</v>
      </c>
      <c r="L284" s="668">
        <v>43.850000000000009</v>
      </c>
      <c r="M284" s="668">
        <v>10</v>
      </c>
      <c r="N284" s="669">
        <v>438.50000000000011</v>
      </c>
    </row>
    <row r="285" spans="1:14" ht="14.4" customHeight="1" x14ac:dyDescent="0.3">
      <c r="A285" s="664" t="s">
        <v>543</v>
      </c>
      <c r="B285" s="665" t="s">
        <v>2184</v>
      </c>
      <c r="C285" s="666" t="s">
        <v>553</v>
      </c>
      <c r="D285" s="667" t="s">
        <v>2186</v>
      </c>
      <c r="E285" s="666" t="s">
        <v>571</v>
      </c>
      <c r="F285" s="667" t="s">
        <v>2192</v>
      </c>
      <c r="G285" s="666" t="s">
        <v>580</v>
      </c>
      <c r="H285" s="666" t="s">
        <v>1394</v>
      </c>
      <c r="I285" s="666" t="s">
        <v>1395</v>
      </c>
      <c r="J285" s="666" t="s">
        <v>852</v>
      </c>
      <c r="K285" s="666" t="s">
        <v>1396</v>
      </c>
      <c r="L285" s="668">
        <v>62.399999999999977</v>
      </c>
      <c r="M285" s="668">
        <v>2</v>
      </c>
      <c r="N285" s="669">
        <v>124.79999999999995</v>
      </c>
    </row>
    <row r="286" spans="1:14" ht="14.4" customHeight="1" x14ac:dyDescent="0.3">
      <c r="A286" s="664" t="s">
        <v>543</v>
      </c>
      <c r="B286" s="665" t="s">
        <v>2184</v>
      </c>
      <c r="C286" s="666" t="s">
        <v>553</v>
      </c>
      <c r="D286" s="667" t="s">
        <v>2186</v>
      </c>
      <c r="E286" s="666" t="s">
        <v>571</v>
      </c>
      <c r="F286" s="667" t="s">
        <v>2192</v>
      </c>
      <c r="G286" s="666" t="s">
        <v>580</v>
      </c>
      <c r="H286" s="666" t="s">
        <v>1397</v>
      </c>
      <c r="I286" s="666" t="s">
        <v>760</v>
      </c>
      <c r="J286" s="666" t="s">
        <v>1398</v>
      </c>
      <c r="K286" s="666"/>
      <c r="L286" s="668">
        <v>148.24</v>
      </c>
      <c r="M286" s="668">
        <v>2</v>
      </c>
      <c r="N286" s="669">
        <v>296.48</v>
      </c>
    </row>
    <row r="287" spans="1:14" ht="14.4" customHeight="1" x14ac:dyDescent="0.3">
      <c r="A287" s="664" t="s">
        <v>543</v>
      </c>
      <c r="B287" s="665" t="s">
        <v>2184</v>
      </c>
      <c r="C287" s="666" t="s">
        <v>553</v>
      </c>
      <c r="D287" s="667" t="s">
        <v>2186</v>
      </c>
      <c r="E287" s="666" t="s">
        <v>571</v>
      </c>
      <c r="F287" s="667" t="s">
        <v>2192</v>
      </c>
      <c r="G287" s="666" t="s">
        <v>580</v>
      </c>
      <c r="H287" s="666" t="s">
        <v>1399</v>
      </c>
      <c r="I287" s="666" t="s">
        <v>1400</v>
      </c>
      <c r="J287" s="666" t="s">
        <v>1401</v>
      </c>
      <c r="K287" s="666" t="s">
        <v>1402</v>
      </c>
      <c r="L287" s="668">
        <v>172.5</v>
      </c>
      <c r="M287" s="668">
        <v>4</v>
      </c>
      <c r="N287" s="669">
        <v>690</v>
      </c>
    </row>
    <row r="288" spans="1:14" ht="14.4" customHeight="1" x14ac:dyDescent="0.3">
      <c r="A288" s="664" t="s">
        <v>543</v>
      </c>
      <c r="B288" s="665" t="s">
        <v>2184</v>
      </c>
      <c r="C288" s="666" t="s">
        <v>553</v>
      </c>
      <c r="D288" s="667" t="s">
        <v>2186</v>
      </c>
      <c r="E288" s="666" t="s">
        <v>571</v>
      </c>
      <c r="F288" s="667" t="s">
        <v>2192</v>
      </c>
      <c r="G288" s="666" t="s">
        <v>580</v>
      </c>
      <c r="H288" s="666" t="s">
        <v>1403</v>
      </c>
      <c r="I288" s="666" t="s">
        <v>1404</v>
      </c>
      <c r="J288" s="666" t="s">
        <v>1405</v>
      </c>
      <c r="K288" s="666" t="s">
        <v>1406</v>
      </c>
      <c r="L288" s="668">
        <v>47.610021434291681</v>
      </c>
      <c r="M288" s="668">
        <v>10</v>
      </c>
      <c r="N288" s="669">
        <v>476.10021434291684</v>
      </c>
    </row>
    <row r="289" spans="1:14" ht="14.4" customHeight="1" x14ac:dyDescent="0.3">
      <c r="A289" s="664" t="s">
        <v>543</v>
      </c>
      <c r="B289" s="665" t="s">
        <v>2184</v>
      </c>
      <c r="C289" s="666" t="s">
        <v>553</v>
      </c>
      <c r="D289" s="667" t="s">
        <v>2186</v>
      </c>
      <c r="E289" s="666" t="s">
        <v>571</v>
      </c>
      <c r="F289" s="667" t="s">
        <v>2192</v>
      </c>
      <c r="G289" s="666" t="s">
        <v>580</v>
      </c>
      <c r="H289" s="666" t="s">
        <v>856</v>
      </c>
      <c r="I289" s="666" t="s">
        <v>857</v>
      </c>
      <c r="J289" s="666" t="s">
        <v>611</v>
      </c>
      <c r="K289" s="666" t="s">
        <v>858</v>
      </c>
      <c r="L289" s="668">
        <v>69.720000000000013</v>
      </c>
      <c r="M289" s="668">
        <v>6</v>
      </c>
      <c r="N289" s="669">
        <v>418.32000000000005</v>
      </c>
    </row>
    <row r="290" spans="1:14" ht="14.4" customHeight="1" x14ac:dyDescent="0.3">
      <c r="A290" s="664" t="s">
        <v>543</v>
      </c>
      <c r="B290" s="665" t="s">
        <v>2184</v>
      </c>
      <c r="C290" s="666" t="s">
        <v>553</v>
      </c>
      <c r="D290" s="667" t="s">
        <v>2186</v>
      </c>
      <c r="E290" s="666" t="s">
        <v>571</v>
      </c>
      <c r="F290" s="667" t="s">
        <v>2192</v>
      </c>
      <c r="G290" s="666" t="s">
        <v>580</v>
      </c>
      <c r="H290" s="666" t="s">
        <v>1407</v>
      </c>
      <c r="I290" s="666" t="s">
        <v>1408</v>
      </c>
      <c r="J290" s="666" t="s">
        <v>1409</v>
      </c>
      <c r="K290" s="666" t="s">
        <v>1410</v>
      </c>
      <c r="L290" s="668">
        <v>242.16929256773292</v>
      </c>
      <c r="M290" s="668">
        <v>1</v>
      </c>
      <c r="N290" s="669">
        <v>242.16929256773292</v>
      </c>
    </row>
    <row r="291" spans="1:14" ht="14.4" customHeight="1" x14ac:dyDescent="0.3">
      <c r="A291" s="664" t="s">
        <v>543</v>
      </c>
      <c r="B291" s="665" t="s">
        <v>2184</v>
      </c>
      <c r="C291" s="666" t="s">
        <v>553</v>
      </c>
      <c r="D291" s="667" t="s">
        <v>2186</v>
      </c>
      <c r="E291" s="666" t="s">
        <v>571</v>
      </c>
      <c r="F291" s="667" t="s">
        <v>2192</v>
      </c>
      <c r="G291" s="666" t="s">
        <v>580</v>
      </c>
      <c r="H291" s="666" t="s">
        <v>1411</v>
      </c>
      <c r="I291" s="666" t="s">
        <v>1412</v>
      </c>
      <c r="J291" s="666" t="s">
        <v>1413</v>
      </c>
      <c r="K291" s="666" t="s">
        <v>1414</v>
      </c>
      <c r="L291" s="668">
        <v>254.98005748613912</v>
      </c>
      <c r="M291" s="668">
        <v>1</v>
      </c>
      <c r="N291" s="669">
        <v>254.98005748613912</v>
      </c>
    </row>
    <row r="292" spans="1:14" ht="14.4" customHeight="1" x14ac:dyDescent="0.3">
      <c r="A292" s="664" t="s">
        <v>543</v>
      </c>
      <c r="B292" s="665" t="s">
        <v>2184</v>
      </c>
      <c r="C292" s="666" t="s">
        <v>553</v>
      </c>
      <c r="D292" s="667" t="s">
        <v>2186</v>
      </c>
      <c r="E292" s="666" t="s">
        <v>571</v>
      </c>
      <c r="F292" s="667" t="s">
        <v>2192</v>
      </c>
      <c r="G292" s="666" t="s">
        <v>580</v>
      </c>
      <c r="H292" s="666" t="s">
        <v>1415</v>
      </c>
      <c r="I292" s="666" t="s">
        <v>1416</v>
      </c>
      <c r="J292" s="666" t="s">
        <v>848</v>
      </c>
      <c r="K292" s="666" t="s">
        <v>1417</v>
      </c>
      <c r="L292" s="668">
        <v>65.789999999999992</v>
      </c>
      <c r="M292" s="668">
        <v>1</v>
      </c>
      <c r="N292" s="669">
        <v>65.789999999999992</v>
      </c>
    </row>
    <row r="293" spans="1:14" ht="14.4" customHeight="1" x14ac:dyDescent="0.3">
      <c r="A293" s="664" t="s">
        <v>543</v>
      </c>
      <c r="B293" s="665" t="s">
        <v>2184</v>
      </c>
      <c r="C293" s="666" t="s">
        <v>553</v>
      </c>
      <c r="D293" s="667" t="s">
        <v>2186</v>
      </c>
      <c r="E293" s="666" t="s">
        <v>571</v>
      </c>
      <c r="F293" s="667" t="s">
        <v>2192</v>
      </c>
      <c r="G293" s="666" t="s">
        <v>580</v>
      </c>
      <c r="H293" s="666" t="s">
        <v>867</v>
      </c>
      <c r="I293" s="666" t="s">
        <v>868</v>
      </c>
      <c r="J293" s="666" t="s">
        <v>869</v>
      </c>
      <c r="K293" s="666" t="s">
        <v>870</v>
      </c>
      <c r="L293" s="668">
        <v>98.45</v>
      </c>
      <c r="M293" s="668">
        <v>1</v>
      </c>
      <c r="N293" s="669">
        <v>98.45</v>
      </c>
    </row>
    <row r="294" spans="1:14" ht="14.4" customHeight="1" x14ac:dyDescent="0.3">
      <c r="A294" s="664" t="s">
        <v>543</v>
      </c>
      <c r="B294" s="665" t="s">
        <v>2184</v>
      </c>
      <c r="C294" s="666" t="s">
        <v>553</v>
      </c>
      <c r="D294" s="667" t="s">
        <v>2186</v>
      </c>
      <c r="E294" s="666" t="s">
        <v>571</v>
      </c>
      <c r="F294" s="667" t="s">
        <v>2192</v>
      </c>
      <c r="G294" s="666" t="s">
        <v>580</v>
      </c>
      <c r="H294" s="666" t="s">
        <v>1418</v>
      </c>
      <c r="I294" s="666" t="s">
        <v>760</v>
      </c>
      <c r="J294" s="666" t="s">
        <v>1419</v>
      </c>
      <c r="K294" s="666"/>
      <c r="L294" s="668">
        <v>185.63523864321482</v>
      </c>
      <c r="M294" s="668">
        <v>10</v>
      </c>
      <c r="N294" s="669">
        <v>1856.3523864321483</v>
      </c>
    </row>
    <row r="295" spans="1:14" ht="14.4" customHeight="1" x14ac:dyDescent="0.3">
      <c r="A295" s="664" t="s">
        <v>543</v>
      </c>
      <c r="B295" s="665" t="s">
        <v>2184</v>
      </c>
      <c r="C295" s="666" t="s">
        <v>553</v>
      </c>
      <c r="D295" s="667" t="s">
        <v>2186</v>
      </c>
      <c r="E295" s="666" t="s">
        <v>571</v>
      </c>
      <c r="F295" s="667" t="s">
        <v>2192</v>
      </c>
      <c r="G295" s="666" t="s">
        <v>580</v>
      </c>
      <c r="H295" s="666" t="s">
        <v>871</v>
      </c>
      <c r="I295" s="666" t="s">
        <v>872</v>
      </c>
      <c r="J295" s="666" t="s">
        <v>873</v>
      </c>
      <c r="K295" s="666" t="s">
        <v>874</v>
      </c>
      <c r="L295" s="668">
        <v>104.06993074544356</v>
      </c>
      <c r="M295" s="668">
        <v>26</v>
      </c>
      <c r="N295" s="669">
        <v>2705.8181993815324</v>
      </c>
    </row>
    <row r="296" spans="1:14" ht="14.4" customHeight="1" x14ac:dyDescent="0.3">
      <c r="A296" s="664" t="s">
        <v>543</v>
      </c>
      <c r="B296" s="665" t="s">
        <v>2184</v>
      </c>
      <c r="C296" s="666" t="s">
        <v>553</v>
      </c>
      <c r="D296" s="667" t="s">
        <v>2186</v>
      </c>
      <c r="E296" s="666" t="s">
        <v>571</v>
      </c>
      <c r="F296" s="667" t="s">
        <v>2192</v>
      </c>
      <c r="G296" s="666" t="s">
        <v>580</v>
      </c>
      <c r="H296" s="666" t="s">
        <v>1420</v>
      </c>
      <c r="I296" s="666" t="s">
        <v>1421</v>
      </c>
      <c r="J296" s="666" t="s">
        <v>1422</v>
      </c>
      <c r="K296" s="666" t="s">
        <v>1423</v>
      </c>
      <c r="L296" s="668">
        <v>47.76966101416658</v>
      </c>
      <c r="M296" s="668">
        <v>2</v>
      </c>
      <c r="N296" s="669">
        <v>95.53932202833316</v>
      </c>
    </row>
    <row r="297" spans="1:14" ht="14.4" customHeight="1" x14ac:dyDescent="0.3">
      <c r="A297" s="664" t="s">
        <v>543</v>
      </c>
      <c r="B297" s="665" t="s">
        <v>2184</v>
      </c>
      <c r="C297" s="666" t="s">
        <v>553</v>
      </c>
      <c r="D297" s="667" t="s">
        <v>2186</v>
      </c>
      <c r="E297" s="666" t="s">
        <v>571</v>
      </c>
      <c r="F297" s="667" t="s">
        <v>2192</v>
      </c>
      <c r="G297" s="666" t="s">
        <v>580</v>
      </c>
      <c r="H297" s="666" t="s">
        <v>1424</v>
      </c>
      <c r="I297" s="666" t="s">
        <v>1425</v>
      </c>
      <c r="J297" s="666" t="s">
        <v>1426</v>
      </c>
      <c r="K297" s="666" t="s">
        <v>1427</v>
      </c>
      <c r="L297" s="668">
        <v>53.86</v>
      </c>
      <c r="M297" s="668">
        <v>2</v>
      </c>
      <c r="N297" s="669">
        <v>107.72</v>
      </c>
    </row>
    <row r="298" spans="1:14" ht="14.4" customHeight="1" x14ac:dyDescent="0.3">
      <c r="A298" s="664" t="s">
        <v>543</v>
      </c>
      <c r="B298" s="665" t="s">
        <v>2184</v>
      </c>
      <c r="C298" s="666" t="s">
        <v>553</v>
      </c>
      <c r="D298" s="667" t="s">
        <v>2186</v>
      </c>
      <c r="E298" s="666" t="s">
        <v>571</v>
      </c>
      <c r="F298" s="667" t="s">
        <v>2192</v>
      </c>
      <c r="G298" s="666" t="s">
        <v>580</v>
      </c>
      <c r="H298" s="666" t="s">
        <v>883</v>
      </c>
      <c r="I298" s="666" t="s">
        <v>884</v>
      </c>
      <c r="J298" s="666" t="s">
        <v>885</v>
      </c>
      <c r="K298" s="666" t="s">
        <v>886</v>
      </c>
      <c r="L298" s="668">
        <v>47.540256288613108</v>
      </c>
      <c r="M298" s="668">
        <v>9</v>
      </c>
      <c r="N298" s="669">
        <v>427.862306597518</v>
      </c>
    </row>
    <row r="299" spans="1:14" ht="14.4" customHeight="1" x14ac:dyDescent="0.3">
      <c r="A299" s="664" t="s">
        <v>543</v>
      </c>
      <c r="B299" s="665" t="s">
        <v>2184</v>
      </c>
      <c r="C299" s="666" t="s">
        <v>553</v>
      </c>
      <c r="D299" s="667" t="s">
        <v>2186</v>
      </c>
      <c r="E299" s="666" t="s">
        <v>571</v>
      </c>
      <c r="F299" s="667" t="s">
        <v>2192</v>
      </c>
      <c r="G299" s="666" t="s">
        <v>580</v>
      </c>
      <c r="H299" s="666" t="s">
        <v>1428</v>
      </c>
      <c r="I299" s="666" t="s">
        <v>1429</v>
      </c>
      <c r="J299" s="666" t="s">
        <v>1430</v>
      </c>
      <c r="K299" s="666" t="s">
        <v>1431</v>
      </c>
      <c r="L299" s="668">
        <v>105.80999999999999</v>
      </c>
      <c r="M299" s="668">
        <v>24</v>
      </c>
      <c r="N299" s="669">
        <v>2539.4399999999996</v>
      </c>
    </row>
    <row r="300" spans="1:14" ht="14.4" customHeight="1" x14ac:dyDescent="0.3">
      <c r="A300" s="664" t="s">
        <v>543</v>
      </c>
      <c r="B300" s="665" t="s">
        <v>2184</v>
      </c>
      <c r="C300" s="666" t="s">
        <v>553</v>
      </c>
      <c r="D300" s="667" t="s">
        <v>2186</v>
      </c>
      <c r="E300" s="666" t="s">
        <v>571</v>
      </c>
      <c r="F300" s="667" t="s">
        <v>2192</v>
      </c>
      <c r="G300" s="666" t="s">
        <v>580</v>
      </c>
      <c r="H300" s="666" t="s">
        <v>889</v>
      </c>
      <c r="I300" s="666" t="s">
        <v>890</v>
      </c>
      <c r="J300" s="666" t="s">
        <v>891</v>
      </c>
      <c r="K300" s="666" t="s">
        <v>892</v>
      </c>
      <c r="L300" s="668">
        <v>112.49967645981049</v>
      </c>
      <c r="M300" s="668">
        <v>48</v>
      </c>
      <c r="N300" s="669">
        <v>5399.9844700709036</v>
      </c>
    </row>
    <row r="301" spans="1:14" ht="14.4" customHeight="1" x14ac:dyDescent="0.3">
      <c r="A301" s="664" t="s">
        <v>543</v>
      </c>
      <c r="B301" s="665" t="s">
        <v>2184</v>
      </c>
      <c r="C301" s="666" t="s">
        <v>553</v>
      </c>
      <c r="D301" s="667" t="s">
        <v>2186</v>
      </c>
      <c r="E301" s="666" t="s">
        <v>571</v>
      </c>
      <c r="F301" s="667" t="s">
        <v>2192</v>
      </c>
      <c r="G301" s="666" t="s">
        <v>580</v>
      </c>
      <c r="H301" s="666" t="s">
        <v>893</v>
      </c>
      <c r="I301" s="666" t="s">
        <v>894</v>
      </c>
      <c r="J301" s="666" t="s">
        <v>895</v>
      </c>
      <c r="K301" s="666" t="s">
        <v>896</v>
      </c>
      <c r="L301" s="668">
        <v>106.55499999999999</v>
      </c>
      <c r="M301" s="668">
        <v>6</v>
      </c>
      <c r="N301" s="669">
        <v>639.32999999999993</v>
      </c>
    </row>
    <row r="302" spans="1:14" ht="14.4" customHeight="1" x14ac:dyDescent="0.3">
      <c r="A302" s="664" t="s">
        <v>543</v>
      </c>
      <c r="B302" s="665" t="s">
        <v>2184</v>
      </c>
      <c r="C302" s="666" t="s">
        <v>553</v>
      </c>
      <c r="D302" s="667" t="s">
        <v>2186</v>
      </c>
      <c r="E302" s="666" t="s">
        <v>571</v>
      </c>
      <c r="F302" s="667" t="s">
        <v>2192</v>
      </c>
      <c r="G302" s="666" t="s">
        <v>580</v>
      </c>
      <c r="H302" s="666" t="s">
        <v>897</v>
      </c>
      <c r="I302" s="666" t="s">
        <v>898</v>
      </c>
      <c r="J302" s="666" t="s">
        <v>899</v>
      </c>
      <c r="K302" s="666" t="s">
        <v>900</v>
      </c>
      <c r="L302" s="668">
        <v>117.95970598419751</v>
      </c>
      <c r="M302" s="668">
        <v>2</v>
      </c>
      <c r="N302" s="669">
        <v>235.91941196839502</v>
      </c>
    </row>
    <row r="303" spans="1:14" ht="14.4" customHeight="1" x14ac:dyDescent="0.3">
      <c r="A303" s="664" t="s">
        <v>543</v>
      </c>
      <c r="B303" s="665" t="s">
        <v>2184</v>
      </c>
      <c r="C303" s="666" t="s">
        <v>553</v>
      </c>
      <c r="D303" s="667" t="s">
        <v>2186</v>
      </c>
      <c r="E303" s="666" t="s">
        <v>571</v>
      </c>
      <c r="F303" s="667" t="s">
        <v>2192</v>
      </c>
      <c r="G303" s="666" t="s">
        <v>580</v>
      </c>
      <c r="H303" s="666" t="s">
        <v>1432</v>
      </c>
      <c r="I303" s="666" t="s">
        <v>1433</v>
      </c>
      <c r="J303" s="666" t="s">
        <v>1434</v>
      </c>
      <c r="K303" s="666" t="s">
        <v>1435</v>
      </c>
      <c r="L303" s="668">
        <v>352.29999999999967</v>
      </c>
      <c r="M303" s="668">
        <v>1</v>
      </c>
      <c r="N303" s="669">
        <v>352.29999999999967</v>
      </c>
    </row>
    <row r="304" spans="1:14" ht="14.4" customHeight="1" x14ac:dyDescent="0.3">
      <c r="A304" s="664" t="s">
        <v>543</v>
      </c>
      <c r="B304" s="665" t="s">
        <v>2184</v>
      </c>
      <c r="C304" s="666" t="s">
        <v>553</v>
      </c>
      <c r="D304" s="667" t="s">
        <v>2186</v>
      </c>
      <c r="E304" s="666" t="s">
        <v>571</v>
      </c>
      <c r="F304" s="667" t="s">
        <v>2192</v>
      </c>
      <c r="G304" s="666" t="s">
        <v>580</v>
      </c>
      <c r="H304" s="666" t="s">
        <v>905</v>
      </c>
      <c r="I304" s="666" t="s">
        <v>906</v>
      </c>
      <c r="J304" s="666" t="s">
        <v>907</v>
      </c>
      <c r="K304" s="666" t="s">
        <v>908</v>
      </c>
      <c r="L304" s="668">
        <v>36.93</v>
      </c>
      <c r="M304" s="668">
        <v>3</v>
      </c>
      <c r="N304" s="669">
        <v>110.78999999999999</v>
      </c>
    </row>
    <row r="305" spans="1:14" ht="14.4" customHeight="1" x14ac:dyDescent="0.3">
      <c r="A305" s="664" t="s">
        <v>543</v>
      </c>
      <c r="B305" s="665" t="s">
        <v>2184</v>
      </c>
      <c r="C305" s="666" t="s">
        <v>553</v>
      </c>
      <c r="D305" s="667" t="s">
        <v>2186</v>
      </c>
      <c r="E305" s="666" t="s">
        <v>571</v>
      </c>
      <c r="F305" s="667" t="s">
        <v>2192</v>
      </c>
      <c r="G305" s="666" t="s">
        <v>580</v>
      </c>
      <c r="H305" s="666" t="s">
        <v>1436</v>
      </c>
      <c r="I305" s="666" t="s">
        <v>1437</v>
      </c>
      <c r="J305" s="666" t="s">
        <v>1438</v>
      </c>
      <c r="K305" s="666" t="s">
        <v>1439</v>
      </c>
      <c r="L305" s="668">
        <v>1029.1620647601933</v>
      </c>
      <c r="M305" s="668">
        <v>1</v>
      </c>
      <c r="N305" s="669">
        <v>1029.1620647601933</v>
      </c>
    </row>
    <row r="306" spans="1:14" ht="14.4" customHeight="1" x14ac:dyDescent="0.3">
      <c r="A306" s="664" t="s">
        <v>543</v>
      </c>
      <c r="B306" s="665" t="s">
        <v>2184</v>
      </c>
      <c r="C306" s="666" t="s">
        <v>553</v>
      </c>
      <c r="D306" s="667" t="s">
        <v>2186</v>
      </c>
      <c r="E306" s="666" t="s">
        <v>571</v>
      </c>
      <c r="F306" s="667" t="s">
        <v>2192</v>
      </c>
      <c r="G306" s="666" t="s">
        <v>580</v>
      </c>
      <c r="H306" s="666" t="s">
        <v>1440</v>
      </c>
      <c r="I306" s="666" t="s">
        <v>760</v>
      </c>
      <c r="J306" s="666" t="s">
        <v>1441</v>
      </c>
      <c r="K306" s="666"/>
      <c r="L306" s="668">
        <v>76.227051155984284</v>
      </c>
      <c r="M306" s="668">
        <v>1</v>
      </c>
      <c r="N306" s="669">
        <v>76.227051155984284</v>
      </c>
    </row>
    <row r="307" spans="1:14" ht="14.4" customHeight="1" x14ac:dyDescent="0.3">
      <c r="A307" s="664" t="s">
        <v>543</v>
      </c>
      <c r="B307" s="665" t="s">
        <v>2184</v>
      </c>
      <c r="C307" s="666" t="s">
        <v>553</v>
      </c>
      <c r="D307" s="667" t="s">
        <v>2186</v>
      </c>
      <c r="E307" s="666" t="s">
        <v>571</v>
      </c>
      <c r="F307" s="667" t="s">
        <v>2192</v>
      </c>
      <c r="G307" s="666" t="s">
        <v>580</v>
      </c>
      <c r="H307" s="666" t="s">
        <v>909</v>
      </c>
      <c r="I307" s="666" t="s">
        <v>760</v>
      </c>
      <c r="J307" s="666" t="s">
        <v>910</v>
      </c>
      <c r="K307" s="666"/>
      <c r="L307" s="668">
        <v>297.18800000000005</v>
      </c>
      <c r="M307" s="668">
        <v>1</v>
      </c>
      <c r="N307" s="669">
        <v>297.18800000000005</v>
      </c>
    </row>
    <row r="308" spans="1:14" ht="14.4" customHeight="1" x14ac:dyDescent="0.3">
      <c r="A308" s="664" t="s">
        <v>543</v>
      </c>
      <c r="B308" s="665" t="s">
        <v>2184</v>
      </c>
      <c r="C308" s="666" t="s">
        <v>553</v>
      </c>
      <c r="D308" s="667" t="s">
        <v>2186</v>
      </c>
      <c r="E308" s="666" t="s">
        <v>571</v>
      </c>
      <c r="F308" s="667" t="s">
        <v>2192</v>
      </c>
      <c r="G308" s="666" t="s">
        <v>580</v>
      </c>
      <c r="H308" s="666" t="s">
        <v>1442</v>
      </c>
      <c r="I308" s="666" t="s">
        <v>1443</v>
      </c>
      <c r="J308" s="666" t="s">
        <v>1444</v>
      </c>
      <c r="K308" s="666" t="s">
        <v>1445</v>
      </c>
      <c r="L308" s="668">
        <v>350.41750000000002</v>
      </c>
      <c r="M308" s="668">
        <v>2</v>
      </c>
      <c r="N308" s="669">
        <v>700.83500000000004</v>
      </c>
    </row>
    <row r="309" spans="1:14" ht="14.4" customHeight="1" x14ac:dyDescent="0.3">
      <c r="A309" s="664" t="s">
        <v>543</v>
      </c>
      <c r="B309" s="665" t="s">
        <v>2184</v>
      </c>
      <c r="C309" s="666" t="s">
        <v>553</v>
      </c>
      <c r="D309" s="667" t="s">
        <v>2186</v>
      </c>
      <c r="E309" s="666" t="s">
        <v>571</v>
      </c>
      <c r="F309" s="667" t="s">
        <v>2192</v>
      </c>
      <c r="G309" s="666" t="s">
        <v>580</v>
      </c>
      <c r="H309" s="666" t="s">
        <v>1446</v>
      </c>
      <c r="I309" s="666" t="s">
        <v>1447</v>
      </c>
      <c r="J309" s="666" t="s">
        <v>1448</v>
      </c>
      <c r="K309" s="666" t="s">
        <v>1449</v>
      </c>
      <c r="L309" s="668">
        <v>175.60019427002979</v>
      </c>
      <c r="M309" s="668">
        <v>2</v>
      </c>
      <c r="N309" s="669">
        <v>351.20038854005958</v>
      </c>
    </row>
    <row r="310" spans="1:14" ht="14.4" customHeight="1" x14ac:dyDescent="0.3">
      <c r="A310" s="664" t="s">
        <v>543</v>
      </c>
      <c r="B310" s="665" t="s">
        <v>2184</v>
      </c>
      <c r="C310" s="666" t="s">
        <v>553</v>
      </c>
      <c r="D310" s="667" t="s">
        <v>2186</v>
      </c>
      <c r="E310" s="666" t="s">
        <v>571</v>
      </c>
      <c r="F310" s="667" t="s">
        <v>2192</v>
      </c>
      <c r="G310" s="666" t="s">
        <v>580</v>
      </c>
      <c r="H310" s="666" t="s">
        <v>915</v>
      </c>
      <c r="I310" s="666" t="s">
        <v>916</v>
      </c>
      <c r="J310" s="666" t="s">
        <v>806</v>
      </c>
      <c r="K310" s="666" t="s">
        <v>917</v>
      </c>
      <c r="L310" s="668">
        <v>65.55</v>
      </c>
      <c r="M310" s="668">
        <v>2</v>
      </c>
      <c r="N310" s="669">
        <v>131.1</v>
      </c>
    </row>
    <row r="311" spans="1:14" ht="14.4" customHeight="1" x14ac:dyDescent="0.3">
      <c r="A311" s="664" t="s">
        <v>543</v>
      </c>
      <c r="B311" s="665" t="s">
        <v>2184</v>
      </c>
      <c r="C311" s="666" t="s">
        <v>553</v>
      </c>
      <c r="D311" s="667" t="s">
        <v>2186</v>
      </c>
      <c r="E311" s="666" t="s">
        <v>571</v>
      </c>
      <c r="F311" s="667" t="s">
        <v>2192</v>
      </c>
      <c r="G311" s="666" t="s">
        <v>580</v>
      </c>
      <c r="H311" s="666" t="s">
        <v>1450</v>
      </c>
      <c r="I311" s="666" t="s">
        <v>1451</v>
      </c>
      <c r="J311" s="666" t="s">
        <v>1452</v>
      </c>
      <c r="K311" s="666" t="s">
        <v>1453</v>
      </c>
      <c r="L311" s="668">
        <v>90.38001327089934</v>
      </c>
      <c r="M311" s="668">
        <v>1</v>
      </c>
      <c r="N311" s="669">
        <v>90.38001327089934</v>
      </c>
    </row>
    <row r="312" spans="1:14" ht="14.4" customHeight="1" x14ac:dyDescent="0.3">
      <c r="A312" s="664" t="s">
        <v>543</v>
      </c>
      <c r="B312" s="665" t="s">
        <v>2184</v>
      </c>
      <c r="C312" s="666" t="s">
        <v>553</v>
      </c>
      <c r="D312" s="667" t="s">
        <v>2186</v>
      </c>
      <c r="E312" s="666" t="s">
        <v>571</v>
      </c>
      <c r="F312" s="667" t="s">
        <v>2192</v>
      </c>
      <c r="G312" s="666" t="s">
        <v>580</v>
      </c>
      <c r="H312" s="666" t="s">
        <v>1454</v>
      </c>
      <c r="I312" s="666" t="s">
        <v>1455</v>
      </c>
      <c r="J312" s="666" t="s">
        <v>1456</v>
      </c>
      <c r="K312" s="666" t="s">
        <v>1457</v>
      </c>
      <c r="L312" s="668">
        <v>282.43000000000018</v>
      </c>
      <c r="M312" s="668">
        <v>1</v>
      </c>
      <c r="N312" s="669">
        <v>282.43000000000018</v>
      </c>
    </row>
    <row r="313" spans="1:14" ht="14.4" customHeight="1" x14ac:dyDescent="0.3">
      <c r="A313" s="664" t="s">
        <v>543</v>
      </c>
      <c r="B313" s="665" t="s">
        <v>2184</v>
      </c>
      <c r="C313" s="666" t="s">
        <v>553</v>
      </c>
      <c r="D313" s="667" t="s">
        <v>2186</v>
      </c>
      <c r="E313" s="666" t="s">
        <v>571</v>
      </c>
      <c r="F313" s="667" t="s">
        <v>2192</v>
      </c>
      <c r="G313" s="666" t="s">
        <v>580</v>
      </c>
      <c r="H313" s="666" t="s">
        <v>925</v>
      </c>
      <c r="I313" s="666" t="s">
        <v>926</v>
      </c>
      <c r="J313" s="666" t="s">
        <v>927</v>
      </c>
      <c r="K313" s="666" t="s">
        <v>928</v>
      </c>
      <c r="L313" s="668">
        <v>66.620002779626716</v>
      </c>
      <c r="M313" s="668">
        <v>2</v>
      </c>
      <c r="N313" s="669">
        <v>133.24000555925343</v>
      </c>
    </row>
    <row r="314" spans="1:14" ht="14.4" customHeight="1" x14ac:dyDescent="0.3">
      <c r="A314" s="664" t="s">
        <v>543</v>
      </c>
      <c r="B314" s="665" t="s">
        <v>2184</v>
      </c>
      <c r="C314" s="666" t="s">
        <v>553</v>
      </c>
      <c r="D314" s="667" t="s">
        <v>2186</v>
      </c>
      <c r="E314" s="666" t="s">
        <v>571</v>
      </c>
      <c r="F314" s="667" t="s">
        <v>2192</v>
      </c>
      <c r="G314" s="666" t="s">
        <v>580</v>
      </c>
      <c r="H314" s="666" t="s">
        <v>1458</v>
      </c>
      <c r="I314" s="666" t="s">
        <v>1459</v>
      </c>
      <c r="J314" s="666" t="s">
        <v>1460</v>
      </c>
      <c r="K314" s="666" t="s">
        <v>1461</v>
      </c>
      <c r="L314" s="668">
        <v>325.15999999999997</v>
      </c>
      <c r="M314" s="668">
        <v>3</v>
      </c>
      <c r="N314" s="669">
        <v>975.4799999999999</v>
      </c>
    </row>
    <row r="315" spans="1:14" ht="14.4" customHeight="1" x14ac:dyDescent="0.3">
      <c r="A315" s="664" t="s">
        <v>543</v>
      </c>
      <c r="B315" s="665" t="s">
        <v>2184</v>
      </c>
      <c r="C315" s="666" t="s">
        <v>553</v>
      </c>
      <c r="D315" s="667" t="s">
        <v>2186</v>
      </c>
      <c r="E315" s="666" t="s">
        <v>571</v>
      </c>
      <c r="F315" s="667" t="s">
        <v>2192</v>
      </c>
      <c r="G315" s="666" t="s">
        <v>580</v>
      </c>
      <c r="H315" s="666" t="s">
        <v>1462</v>
      </c>
      <c r="I315" s="666" t="s">
        <v>760</v>
      </c>
      <c r="J315" s="666" t="s">
        <v>1463</v>
      </c>
      <c r="K315" s="666"/>
      <c r="L315" s="668">
        <v>53.090344119397606</v>
      </c>
      <c r="M315" s="668">
        <v>6</v>
      </c>
      <c r="N315" s="669">
        <v>318.54206471638565</v>
      </c>
    </row>
    <row r="316" spans="1:14" ht="14.4" customHeight="1" x14ac:dyDescent="0.3">
      <c r="A316" s="664" t="s">
        <v>543</v>
      </c>
      <c r="B316" s="665" t="s">
        <v>2184</v>
      </c>
      <c r="C316" s="666" t="s">
        <v>553</v>
      </c>
      <c r="D316" s="667" t="s">
        <v>2186</v>
      </c>
      <c r="E316" s="666" t="s">
        <v>571</v>
      </c>
      <c r="F316" s="667" t="s">
        <v>2192</v>
      </c>
      <c r="G316" s="666" t="s">
        <v>580</v>
      </c>
      <c r="H316" s="666" t="s">
        <v>1464</v>
      </c>
      <c r="I316" s="666" t="s">
        <v>760</v>
      </c>
      <c r="J316" s="666" t="s">
        <v>1465</v>
      </c>
      <c r="K316" s="666"/>
      <c r="L316" s="668">
        <v>79.8890613579469</v>
      </c>
      <c r="M316" s="668">
        <v>2</v>
      </c>
      <c r="N316" s="669">
        <v>159.7781227158938</v>
      </c>
    </row>
    <row r="317" spans="1:14" ht="14.4" customHeight="1" x14ac:dyDescent="0.3">
      <c r="A317" s="664" t="s">
        <v>543</v>
      </c>
      <c r="B317" s="665" t="s">
        <v>2184</v>
      </c>
      <c r="C317" s="666" t="s">
        <v>553</v>
      </c>
      <c r="D317" s="667" t="s">
        <v>2186</v>
      </c>
      <c r="E317" s="666" t="s">
        <v>571</v>
      </c>
      <c r="F317" s="667" t="s">
        <v>2192</v>
      </c>
      <c r="G317" s="666" t="s">
        <v>580</v>
      </c>
      <c r="H317" s="666" t="s">
        <v>1466</v>
      </c>
      <c r="I317" s="666" t="s">
        <v>1467</v>
      </c>
      <c r="J317" s="666" t="s">
        <v>1468</v>
      </c>
      <c r="K317" s="666" t="s">
        <v>1469</v>
      </c>
      <c r="L317" s="668">
        <v>250.31000000000006</v>
      </c>
      <c r="M317" s="668">
        <v>1</v>
      </c>
      <c r="N317" s="669">
        <v>250.31000000000006</v>
      </c>
    </row>
    <row r="318" spans="1:14" ht="14.4" customHeight="1" x14ac:dyDescent="0.3">
      <c r="A318" s="664" t="s">
        <v>543</v>
      </c>
      <c r="B318" s="665" t="s">
        <v>2184</v>
      </c>
      <c r="C318" s="666" t="s">
        <v>553</v>
      </c>
      <c r="D318" s="667" t="s">
        <v>2186</v>
      </c>
      <c r="E318" s="666" t="s">
        <v>571</v>
      </c>
      <c r="F318" s="667" t="s">
        <v>2192</v>
      </c>
      <c r="G318" s="666" t="s">
        <v>580</v>
      </c>
      <c r="H318" s="666" t="s">
        <v>1470</v>
      </c>
      <c r="I318" s="666" t="s">
        <v>1471</v>
      </c>
      <c r="J318" s="666" t="s">
        <v>1472</v>
      </c>
      <c r="K318" s="666" t="s">
        <v>1473</v>
      </c>
      <c r="L318" s="668">
        <v>32.200000000000003</v>
      </c>
      <c r="M318" s="668">
        <v>6</v>
      </c>
      <c r="N318" s="669">
        <v>193.20000000000002</v>
      </c>
    </row>
    <row r="319" spans="1:14" ht="14.4" customHeight="1" x14ac:dyDescent="0.3">
      <c r="A319" s="664" t="s">
        <v>543</v>
      </c>
      <c r="B319" s="665" t="s">
        <v>2184</v>
      </c>
      <c r="C319" s="666" t="s">
        <v>553</v>
      </c>
      <c r="D319" s="667" t="s">
        <v>2186</v>
      </c>
      <c r="E319" s="666" t="s">
        <v>571</v>
      </c>
      <c r="F319" s="667" t="s">
        <v>2192</v>
      </c>
      <c r="G319" s="666" t="s">
        <v>580</v>
      </c>
      <c r="H319" s="666" t="s">
        <v>1474</v>
      </c>
      <c r="I319" s="666" t="s">
        <v>760</v>
      </c>
      <c r="J319" s="666" t="s">
        <v>1475</v>
      </c>
      <c r="K319" s="666"/>
      <c r="L319" s="668">
        <v>68.529803236734523</v>
      </c>
      <c r="M319" s="668">
        <v>2</v>
      </c>
      <c r="N319" s="669">
        <v>137.05960647346905</v>
      </c>
    </row>
    <row r="320" spans="1:14" ht="14.4" customHeight="1" x14ac:dyDescent="0.3">
      <c r="A320" s="664" t="s">
        <v>543</v>
      </c>
      <c r="B320" s="665" t="s">
        <v>2184</v>
      </c>
      <c r="C320" s="666" t="s">
        <v>553</v>
      </c>
      <c r="D320" s="667" t="s">
        <v>2186</v>
      </c>
      <c r="E320" s="666" t="s">
        <v>571</v>
      </c>
      <c r="F320" s="667" t="s">
        <v>2192</v>
      </c>
      <c r="G320" s="666" t="s">
        <v>580</v>
      </c>
      <c r="H320" s="666" t="s">
        <v>1476</v>
      </c>
      <c r="I320" s="666" t="s">
        <v>1477</v>
      </c>
      <c r="J320" s="666" t="s">
        <v>1478</v>
      </c>
      <c r="K320" s="666" t="s">
        <v>1093</v>
      </c>
      <c r="L320" s="668">
        <v>2072.42</v>
      </c>
      <c r="M320" s="668">
        <v>2</v>
      </c>
      <c r="N320" s="669">
        <v>4144.84</v>
      </c>
    </row>
    <row r="321" spans="1:14" ht="14.4" customHeight="1" x14ac:dyDescent="0.3">
      <c r="A321" s="664" t="s">
        <v>543</v>
      </c>
      <c r="B321" s="665" t="s">
        <v>2184</v>
      </c>
      <c r="C321" s="666" t="s">
        <v>553</v>
      </c>
      <c r="D321" s="667" t="s">
        <v>2186</v>
      </c>
      <c r="E321" s="666" t="s">
        <v>571</v>
      </c>
      <c r="F321" s="667" t="s">
        <v>2192</v>
      </c>
      <c r="G321" s="666" t="s">
        <v>580</v>
      </c>
      <c r="H321" s="666" t="s">
        <v>1479</v>
      </c>
      <c r="I321" s="666" t="s">
        <v>760</v>
      </c>
      <c r="J321" s="666" t="s">
        <v>1480</v>
      </c>
      <c r="K321" s="666"/>
      <c r="L321" s="668">
        <v>691.76998492320672</v>
      </c>
      <c r="M321" s="668">
        <v>1</v>
      </c>
      <c r="N321" s="669">
        <v>691.76998492320672</v>
      </c>
    </row>
    <row r="322" spans="1:14" ht="14.4" customHeight="1" x14ac:dyDescent="0.3">
      <c r="A322" s="664" t="s">
        <v>543</v>
      </c>
      <c r="B322" s="665" t="s">
        <v>2184</v>
      </c>
      <c r="C322" s="666" t="s">
        <v>553</v>
      </c>
      <c r="D322" s="667" t="s">
        <v>2186</v>
      </c>
      <c r="E322" s="666" t="s">
        <v>571</v>
      </c>
      <c r="F322" s="667" t="s">
        <v>2192</v>
      </c>
      <c r="G322" s="666" t="s">
        <v>580</v>
      </c>
      <c r="H322" s="666" t="s">
        <v>1481</v>
      </c>
      <c r="I322" s="666" t="s">
        <v>1481</v>
      </c>
      <c r="J322" s="666" t="s">
        <v>1482</v>
      </c>
      <c r="K322" s="666" t="s">
        <v>1483</v>
      </c>
      <c r="L322" s="668">
        <v>76.929698323997712</v>
      </c>
      <c r="M322" s="668">
        <v>1</v>
      </c>
      <c r="N322" s="669">
        <v>76.929698323997712</v>
      </c>
    </row>
    <row r="323" spans="1:14" ht="14.4" customHeight="1" x14ac:dyDescent="0.3">
      <c r="A323" s="664" t="s">
        <v>543</v>
      </c>
      <c r="B323" s="665" t="s">
        <v>2184</v>
      </c>
      <c r="C323" s="666" t="s">
        <v>553</v>
      </c>
      <c r="D323" s="667" t="s">
        <v>2186</v>
      </c>
      <c r="E323" s="666" t="s">
        <v>571</v>
      </c>
      <c r="F323" s="667" t="s">
        <v>2192</v>
      </c>
      <c r="G323" s="666" t="s">
        <v>580</v>
      </c>
      <c r="H323" s="666" t="s">
        <v>960</v>
      </c>
      <c r="I323" s="666" t="s">
        <v>961</v>
      </c>
      <c r="J323" s="666" t="s">
        <v>962</v>
      </c>
      <c r="K323" s="666" t="s">
        <v>963</v>
      </c>
      <c r="L323" s="668">
        <v>111.86</v>
      </c>
      <c r="M323" s="668">
        <v>2</v>
      </c>
      <c r="N323" s="669">
        <v>223.72</v>
      </c>
    </row>
    <row r="324" spans="1:14" ht="14.4" customHeight="1" x14ac:dyDescent="0.3">
      <c r="A324" s="664" t="s">
        <v>543</v>
      </c>
      <c r="B324" s="665" t="s">
        <v>2184</v>
      </c>
      <c r="C324" s="666" t="s">
        <v>553</v>
      </c>
      <c r="D324" s="667" t="s">
        <v>2186</v>
      </c>
      <c r="E324" s="666" t="s">
        <v>571</v>
      </c>
      <c r="F324" s="667" t="s">
        <v>2192</v>
      </c>
      <c r="G324" s="666" t="s">
        <v>580</v>
      </c>
      <c r="H324" s="666" t="s">
        <v>970</v>
      </c>
      <c r="I324" s="666" t="s">
        <v>971</v>
      </c>
      <c r="J324" s="666" t="s">
        <v>972</v>
      </c>
      <c r="K324" s="666"/>
      <c r="L324" s="668">
        <v>104.06147344989596</v>
      </c>
      <c r="M324" s="668">
        <v>2</v>
      </c>
      <c r="N324" s="669">
        <v>208.12294689979191</v>
      </c>
    </row>
    <row r="325" spans="1:14" ht="14.4" customHeight="1" x14ac:dyDescent="0.3">
      <c r="A325" s="664" t="s">
        <v>543</v>
      </c>
      <c r="B325" s="665" t="s">
        <v>2184</v>
      </c>
      <c r="C325" s="666" t="s">
        <v>553</v>
      </c>
      <c r="D325" s="667" t="s">
        <v>2186</v>
      </c>
      <c r="E325" s="666" t="s">
        <v>571</v>
      </c>
      <c r="F325" s="667" t="s">
        <v>2192</v>
      </c>
      <c r="G325" s="666" t="s">
        <v>580</v>
      </c>
      <c r="H325" s="666" t="s">
        <v>1484</v>
      </c>
      <c r="I325" s="666" t="s">
        <v>1485</v>
      </c>
      <c r="J325" s="666" t="s">
        <v>1486</v>
      </c>
      <c r="K325" s="666" t="s">
        <v>1487</v>
      </c>
      <c r="L325" s="668">
        <v>47.230000000000004</v>
      </c>
      <c r="M325" s="668">
        <v>1</v>
      </c>
      <c r="N325" s="669">
        <v>47.230000000000004</v>
      </c>
    </row>
    <row r="326" spans="1:14" ht="14.4" customHeight="1" x14ac:dyDescent="0.3">
      <c r="A326" s="664" t="s">
        <v>543</v>
      </c>
      <c r="B326" s="665" t="s">
        <v>2184</v>
      </c>
      <c r="C326" s="666" t="s">
        <v>553</v>
      </c>
      <c r="D326" s="667" t="s">
        <v>2186</v>
      </c>
      <c r="E326" s="666" t="s">
        <v>571</v>
      </c>
      <c r="F326" s="667" t="s">
        <v>2192</v>
      </c>
      <c r="G326" s="666" t="s">
        <v>580</v>
      </c>
      <c r="H326" s="666" t="s">
        <v>1488</v>
      </c>
      <c r="I326" s="666" t="s">
        <v>1489</v>
      </c>
      <c r="J326" s="666" t="s">
        <v>1490</v>
      </c>
      <c r="K326" s="666" t="s">
        <v>1491</v>
      </c>
      <c r="L326" s="668">
        <v>249.7600000000001</v>
      </c>
      <c r="M326" s="668">
        <v>1</v>
      </c>
      <c r="N326" s="669">
        <v>249.7600000000001</v>
      </c>
    </row>
    <row r="327" spans="1:14" ht="14.4" customHeight="1" x14ac:dyDescent="0.3">
      <c r="A327" s="664" t="s">
        <v>543</v>
      </c>
      <c r="B327" s="665" t="s">
        <v>2184</v>
      </c>
      <c r="C327" s="666" t="s">
        <v>553</v>
      </c>
      <c r="D327" s="667" t="s">
        <v>2186</v>
      </c>
      <c r="E327" s="666" t="s">
        <v>571</v>
      </c>
      <c r="F327" s="667" t="s">
        <v>2192</v>
      </c>
      <c r="G327" s="666" t="s">
        <v>580</v>
      </c>
      <c r="H327" s="666" t="s">
        <v>1492</v>
      </c>
      <c r="I327" s="666" t="s">
        <v>1492</v>
      </c>
      <c r="J327" s="666" t="s">
        <v>1493</v>
      </c>
      <c r="K327" s="666" t="s">
        <v>1494</v>
      </c>
      <c r="L327" s="668">
        <v>99.29</v>
      </c>
      <c r="M327" s="668">
        <v>1</v>
      </c>
      <c r="N327" s="669">
        <v>99.29</v>
      </c>
    </row>
    <row r="328" spans="1:14" ht="14.4" customHeight="1" x14ac:dyDescent="0.3">
      <c r="A328" s="664" t="s">
        <v>543</v>
      </c>
      <c r="B328" s="665" t="s">
        <v>2184</v>
      </c>
      <c r="C328" s="666" t="s">
        <v>553</v>
      </c>
      <c r="D328" s="667" t="s">
        <v>2186</v>
      </c>
      <c r="E328" s="666" t="s">
        <v>571</v>
      </c>
      <c r="F328" s="667" t="s">
        <v>2192</v>
      </c>
      <c r="G328" s="666" t="s">
        <v>580</v>
      </c>
      <c r="H328" s="666" t="s">
        <v>1495</v>
      </c>
      <c r="I328" s="666" t="s">
        <v>1495</v>
      </c>
      <c r="J328" s="666" t="s">
        <v>1496</v>
      </c>
      <c r="K328" s="666" t="s">
        <v>1497</v>
      </c>
      <c r="L328" s="668">
        <v>38.469890043894004</v>
      </c>
      <c r="M328" s="668">
        <v>1</v>
      </c>
      <c r="N328" s="669">
        <v>38.469890043894004</v>
      </c>
    </row>
    <row r="329" spans="1:14" ht="14.4" customHeight="1" x14ac:dyDescent="0.3">
      <c r="A329" s="664" t="s">
        <v>543</v>
      </c>
      <c r="B329" s="665" t="s">
        <v>2184</v>
      </c>
      <c r="C329" s="666" t="s">
        <v>553</v>
      </c>
      <c r="D329" s="667" t="s">
        <v>2186</v>
      </c>
      <c r="E329" s="666" t="s">
        <v>571</v>
      </c>
      <c r="F329" s="667" t="s">
        <v>2192</v>
      </c>
      <c r="G329" s="666" t="s">
        <v>580</v>
      </c>
      <c r="H329" s="666" t="s">
        <v>1498</v>
      </c>
      <c r="I329" s="666" t="s">
        <v>1499</v>
      </c>
      <c r="J329" s="666" t="s">
        <v>1500</v>
      </c>
      <c r="K329" s="666" t="s">
        <v>1089</v>
      </c>
      <c r="L329" s="668">
        <v>41.469997811673558</v>
      </c>
      <c r="M329" s="668">
        <v>2</v>
      </c>
      <c r="N329" s="669">
        <v>82.939995623347116</v>
      </c>
    </row>
    <row r="330" spans="1:14" ht="14.4" customHeight="1" x14ac:dyDescent="0.3">
      <c r="A330" s="664" t="s">
        <v>543</v>
      </c>
      <c r="B330" s="665" t="s">
        <v>2184</v>
      </c>
      <c r="C330" s="666" t="s">
        <v>553</v>
      </c>
      <c r="D330" s="667" t="s">
        <v>2186</v>
      </c>
      <c r="E330" s="666" t="s">
        <v>571</v>
      </c>
      <c r="F330" s="667" t="s">
        <v>2192</v>
      </c>
      <c r="G330" s="666" t="s">
        <v>580</v>
      </c>
      <c r="H330" s="666" t="s">
        <v>1501</v>
      </c>
      <c r="I330" s="666" t="s">
        <v>1502</v>
      </c>
      <c r="J330" s="666" t="s">
        <v>1503</v>
      </c>
      <c r="K330" s="666" t="s">
        <v>1504</v>
      </c>
      <c r="L330" s="668">
        <v>139.63</v>
      </c>
      <c r="M330" s="668">
        <v>1</v>
      </c>
      <c r="N330" s="669">
        <v>139.63</v>
      </c>
    </row>
    <row r="331" spans="1:14" ht="14.4" customHeight="1" x14ac:dyDescent="0.3">
      <c r="A331" s="664" t="s">
        <v>543</v>
      </c>
      <c r="B331" s="665" t="s">
        <v>2184</v>
      </c>
      <c r="C331" s="666" t="s">
        <v>553</v>
      </c>
      <c r="D331" s="667" t="s">
        <v>2186</v>
      </c>
      <c r="E331" s="666" t="s">
        <v>571</v>
      </c>
      <c r="F331" s="667" t="s">
        <v>2192</v>
      </c>
      <c r="G331" s="666" t="s">
        <v>580</v>
      </c>
      <c r="H331" s="666" t="s">
        <v>1505</v>
      </c>
      <c r="I331" s="666" t="s">
        <v>760</v>
      </c>
      <c r="J331" s="666" t="s">
        <v>1506</v>
      </c>
      <c r="K331" s="666" t="s">
        <v>1507</v>
      </c>
      <c r="L331" s="668">
        <v>63.209994492803744</v>
      </c>
      <c r="M331" s="668">
        <v>2</v>
      </c>
      <c r="N331" s="669">
        <v>126.41998898560749</v>
      </c>
    </row>
    <row r="332" spans="1:14" ht="14.4" customHeight="1" x14ac:dyDescent="0.3">
      <c r="A332" s="664" t="s">
        <v>543</v>
      </c>
      <c r="B332" s="665" t="s">
        <v>2184</v>
      </c>
      <c r="C332" s="666" t="s">
        <v>553</v>
      </c>
      <c r="D332" s="667" t="s">
        <v>2186</v>
      </c>
      <c r="E332" s="666" t="s">
        <v>571</v>
      </c>
      <c r="F332" s="667" t="s">
        <v>2192</v>
      </c>
      <c r="G332" s="666" t="s">
        <v>580</v>
      </c>
      <c r="H332" s="666" t="s">
        <v>1508</v>
      </c>
      <c r="I332" s="666" t="s">
        <v>760</v>
      </c>
      <c r="J332" s="666" t="s">
        <v>1509</v>
      </c>
      <c r="K332" s="666" t="s">
        <v>1510</v>
      </c>
      <c r="L332" s="668">
        <v>422.63</v>
      </c>
      <c r="M332" s="668">
        <v>1</v>
      </c>
      <c r="N332" s="669">
        <v>422.63</v>
      </c>
    </row>
    <row r="333" spans="1:14" ht="14.4" customHeight="1" x14ac:dyDescent="0.3">
      <c r="A333" s="664" t="s">
        <v>543</v>
      </c>
      <c r="B333" s="665" t="s">
        <v>2184</v>
      </c>
      <c r="C333" s="666" t="s">
        <v>553</v>
      </c>
      <c r="D333" s="667" t="s">
        <v>2186</v>
      </c>
      <c r="E333" s="666" t="s">
        <v>571</v>
      </c>
      <c r="F333" s="667" t="s">
        <v>2192</v>
      </c>
      <c r="G333" s="666" t="s">
        <v>580</v>
      </c>
      <c r="H333" s="666" t="s">
        <v>1511</v>
      </c>
      <c r="I333" s="666" t="s">
        <v>1512</v>
      </c>
      <c r="J333" s="666" t="s">
        <v>1513</v>
      </c>
      <c r="K333" s="666" t="s">
        <v>1514</v>
      </c>
      <c r="L333" s="668">
        <v>125.01</v>
      </c>
      <c r="M333" s="668">
        <v>1</v>
      </c>
      <c r="N333" s="669">
        <v>125.01</v>
      </c>
    </row>
    <row r="334" spans="1:14" ht="14.4" customHeight="1" x14ac:dyDescent="0.3">
      <c r="A334" s="664" t="s">
        <v>543</v>
      </c>
      <c r="B334" s="665" t="s">
        <v>2184</v>
      </c>
      <c r="C334" s="666" t="s">
        <v>553</v>
      </c>
      <c r="D334" s="667" t="s">
        <v>2186</v>
      </c>
      <c r="E334" s="666" t="s">
        <v>571</v>
      </c>
      <c r="F334" s="667" t="s">
        <v>2192</v>
      </c>
      <c r="G334" s="666" t="s">
        <v>580</v>
      </c>
      <c r="H334" s="666" t="s">
        <v>977</v>
      </c>
      <c r="I334" s="666" t="s">
        <v>977</v>
      </c>
      <c r="J334" s="666" t="s">
        <v>978</v>
      </c>
      <c r="K334" s="666" t="s">
        <v>979</v>
      </c>
      <c r="L334" s="668">
        <v>96.09999999999998</v>
      </c>
      <c r="M334" s="668">
        <v>4</v>
      </c>
      <c r="N334" s="669">
        <v>384.39999999999992</v>
      </c>
    </row>
    <row r="335" spans="1:14" ht="14.4" customHeight="1" x14ac:dyDescent="0.3">
      <c r="A335" s="664" t="s">
        <v>543</v>
      </c>
      <c r="B335" s="665" t="s">
        <v>2184</v>
      </c>
      <c r="C335" s="666" t="s">
        <v>553</v>
      </c>
      <c r="D335" s="667" t="s">
        <v>2186</v>
      </c>
      <c r="E335" s="666" t="s">
        <v>571</v>
      </c>
      <c r="F335" s="667" t="s">
        <v>2192</v>
      </c>
      <c r="G335" s="666" t="s">
        <v>580</v>
      </c>
      <c r="H335" s="666" t="s">
        <v>982</v>
      </c>
      <c r="I335" s="666" t="s">
        <v>760</v>
      </c>
      <c r="J335" s="666" t="s">
        <v>983</v>
      </c>
      <c r="K335" s="666" t="s">
        <v>984</v>
      </c>
      <c r="L335" s="668">
        <v>9.3094264137446849</v>
      </c>
      <c r="M335" s="668">
        <v>480</v>
      </c>
      <c r="N335" s="669">
        <v>4468.5246785974487</v>
      </c>
    </row>
    <row r="336" spans="1:14" ht="14.4" customHeight="1" x14ac:dyDescent="0.3">
      <c r="A336" s="664" t="s">
        <v>543</v>
      </c>
      <c r="B336" s="665" t="s">
        <v>2184</v>
      </c>
      <c r="C336" s="666" t="s">
        <v>553</v>
      </c>
      <c r="D336" s="667" t="s">
        <v>2186</v>
      </c>
      <c r="E336" s="666" t="s">
        <v>571</v>
      </c>
      <c r="F336" s="667" t="s">
        <v>2192</v>
      </c>
      <c r="G336" s="666" t="s">
        <v>580</v>
      </c>
      <c r="H336" s="666" t="s">
        <v>1515</v>
      </c>
      <c r="I336" s="666" t="s">
        <v>760</v>
      </c>
      <c r="J336" s="666" t="s">
        <v>1516</v>
      </c>
      <c r="K336" s="666" t="s">
        <v>1517</v>
      </c>
      <c r="L336" s="668">
        <v>90.362747967357947</v>
      </c>
      <c r="M336" s="668">
        <v>2</v>
      </c>
      <c r="N336" s="669">
        <v>180.72549593471589</v>
      </c>
    </row>
    <row r="337" spans="1:14" ht="14.4" customHeight="1" x14ac:dyDescent="0.3">
      <c r="A337" s="664" t="s">
        <v>543</v>
      </c>
      <c r="B337" s="665" t="s">
        <v>2184</v>
      </c>
      <c r="C337" s="666" t="s">
        <v>553</v>
      </c>
      <c r="D337" s="667" t="s">
        <v>2186</v>
      </c>
      <c r="E337" s="666" t="s">
        <v>571</v>
      </c>
      <c r="F337" s="667" t="s">
        <v>2192</v>
      </c>
      <c r="G337" s="666" t="s">
        <v>580</v>
      </c>
      <c r="H337" s="666" t="s">
        <v>1518</v>
      </c>
      <c r="I337" s="666" t="s">
        <v>1518</v>
      </c>
      <c r="J337" s="666" t="s">
        <v>988</v>
      </c>
      <c r="K337" s="666" t="s">
        <v>1519</v>
      </c>
      <c r="L337" s="668">
        <v>44.000000000000014</v>
      </c>
      <c r="M337" s="668">
        <v>14</v>
      </c>
      <c r="N337" s="669">
        <v>616.00000000000023</v>
      </c>
    </row>
    <row r="338" spans="1:14" ht="14.4" customHeight="1" x14ac:dyDescent="0.3">
      <c r="A338" s="664" t="s">
        <v>543</v>
      </c>
      <c r="B338" s="665" t="s">
        <v>2184</v>
      </c>
      <c r="C338" s="666" t="s">
        <v>553</v>
      </c>
      <c r="D338" s="667" t="s">
        <v>2186</v>
      </c>
      <c r="E338" s="666" t="s">
        <v>571</v>
      </c>
      <c r="F338" s="667" t="s">
        <v>2192</v>
      </c>
      <c r="G338" s="666" t="s">
        <v>580</v>
      </c>
      <c r="H338" s="666" t="s">
        <v>1004</v>
      </c>
      <c r="I338" s="666" t="s">
        <v>1004</v>
      </c>
      <c r="J338" s="666" t="s">
        <v>1005</v>
      </c>
      <c r="K338" s="666" t="s">
        <v>1006</v>
      </c>
      <c r="L338" s="668">
        <v>245.77000000000004</v>
      </c>
      <c r="M338" s="668">
        <v>2</v>
      </c>
      <c r="N338" s="669">
        <v>491.54000000000008</v>
      </c>
    </row>
    <row r="339" spans="1:14" ht="14.4" customHeight="1" x14ac:dyDescent="0.3">
      <c r="A339" s="664" t="s">
        <v>543</v>
      </c>
      <c r="B339" s="665" t="s">
        <v>2184</v>
      </c>
      <c r="C339" s="666" t="s">
        <v>553</v>
      </c>
      <c r="D339" s="667" t="s">
        <v>2186</v>
      </c>
      <c r="E339" s="666" t="s">
        <v>571</v>
      </c>
      <c r="F339" s="667" t="s">
        <v>2192</v>
      </c>
      <c r="G339" s="666" t="s">
        <v>580</v>
      </c>
      <c r="H339" s="666" t="s">
        <v>1520</v>
      </c>
      <c r="I339" s="666" t="s">
        <v>1520</v>
      </c>
      <c r="J339" s="666" t="s">
        <v>1521</v>
      </c>
      <c r="K339" s="666" t="s">
        <v>1522</v>
      </c>
      <c r="L339" s="668">
        <v>332.23760587669409</v>
      </c>
      <c r="M339" s="668">
        <v>1</v>
      </c>
      <c r="N339" s="669">
        <v>332.23760587669409</v>
      </c>
    </row>
    <row r="340" spans="1:14" ht="14.4" customHeight="1" x14ac:dyDescent="0.3">
      <c r="A340" s="664" t="s">
        <v>543</v>
      </c>
      <c r="B340" s="665" t="s">
        <v>2184</v>
      </c>
      <c r="C340" s="666" t="s">
        <v>553</v>
      </c>
      <c r="D340" s="667" t="s">
        <v>2186</v>
      </c>
      <c r="E340" s="666" t="s">
        <v>571</v>
      </c>
      <c r="F340" s="667" t="s">
        <v>2192</v>
      </c>
      <c r="G340" s="666" t="s">
        <v>580</v>
      </c>
      <c r="H340" s="666" t="s">
        <v>1523</v>
      </c>
      <c r="I340" s="666" t="s">
        <v>1523</v>
      </c>
      <c r="J340" s="666" t="s">
        <v>1524</v>
      </c>
      <c r="K340" s="666" t="s">
        <v>1525</v>
      </c>
      <c r="L340" s="668">
        <v>284.86999999999989</v>
      </c>
      <c r="M340" s="668">
        <v>1</v>
      </c>
      <c r="N340" s="669">
        <v>284.86999999999989</v>
      </c>
    </row>
    <row r="341" spans="1:14" ht="14.4" customHeight="1" x14ac:dyDescent="0.3">
      <c r="A341" s="664" t="s">
        <v>543</v>
      </c>
      <c r="B341" s="665" t="s">
        <v>2184</v>
      </c>
      <c r="C341" s="666" t="s">
        <v>553</v>
      </c>
      <c r="D341" s="667" t="s">
        <v>2186</v>
      </c>
      <c r="E341" s="666" t="s">
        <v>571</v>
      </c>
      <c r="F341" s="667" t="s">
        <v>2192</v>
      </c>
      <c r="G341" s="666" t="s">
        <v>580</v>
      </c>
      <c r="H341" s="666" t="s">
        <v>1016</v>
      </c>
      <c r="I341" s="666" t="s">
        <v>1016</v>
      </c>
      <c r="J341" s="666" t="s">
        <v>1017</v>
      </c>
      <c r="K341" s="666" t="s">
        <v>1018</v>
      </c>
      <c r="L341" s="668">
        <v>199.98</v>
      </c>
      <c r="M341" s="668">
        <v>3</v>
      </c>
      <c r="N341" s="669">
        <v>599.93999999999994</v>
      </c>
    </row>
    <row r="342" spans="1:14" ht="14.4" customHeight="1" x14ac:dyDescent="0.3">
      <c r="A342" s="664" t="s">
        <v>543</v>
      </c>
      <c r="B342" s="665" t="s">
        <v>2184</v>
      </c>
      <c r="C342" s="666" t="s">
        <v>553</v>
      </c>
      <c r="D342" s="667" t="s">
        <v>2186</v>
      </c>
      <c r="E342" s="666" t="s">
        <v>571</v>
      </c>
      <c r="F342" s="667" t="s">
        <v>2192</v>
      </c>
      <c r="G342" s="666" t="s">
        <v>580</v>
      </c>
      <c r="H342" s="666" t="s">
        <v>1526</v>
      </c>
      <c r="I342" s="666" t="s">
        <v>1526</v>
      </c>
      <c r="J342" s="666" t="s">
        <v>1527</v>
      </c>
      <c r="K342" s="666" t="s">
        <v>1528</v>
      </c>
      <c r="L342" s="668">
        <v>264.98794057759255</v>
      </c>
      <c r="M342" s="668">
        <v>21</v>
      </c>
      <c r="N342" s="669">
        <v>5564.7467521294438</v>
      </c>
    </row>
    <row r="343" spans="1:14" ht="14.4" customHeight="1" x14ac:dyDescent="0.3">
      <c r="A343" s="664" t="s">
        <v>543</v>
      </c>
      <c r="B343" s="665" t="s">
        <v>2184</v>
      </c>
      <c r="C343" s="666" t="s">
        <v>553</v>
      </c>
      <c r="D343" s="667" t="s">
        <v>2186</v>
      </c>
      <c r="E343" s="666" t="s">
        <v>571</v>
      </c>
      <c r="F343" s="667" t="s">
        <v>2192</v>
      </c>
      <c r="G343" s="666" t="s">
        <v>580</v>
      </c>
      <c r="H343" s="666" t="s">
        <v>1529</v>
      </c>
      <c r="I343" s="666" t="s">
        <v>760</v>
      </c>
      <c r="J343" s="666" t="s">
        <v>1530</v>
      </c>
      <c r="K343" s="666"/>
      <c r="L343" s="668">
        <v>255.58799809506513</v>
      </c>
      <c r="M343" s="668">
        <v>2</v>
      </c>
      <c r="N343" s="669">
        <v>511.17599619013026</v>
      </c>
    </row>
    <row r="344" spans="1:14" ht="14.4" customHeight="1" x14ac:dyDescent="0.3">
      <c r="A344" s="664" t="s">
        <v>543</v>
      </c>
      <c r="B344" s="665" t="s">
        <v>2184</v>
      </c>
      <c r="C344" s="666" t="s">
        <v>553</v>
      </c>
      <c r="D344" s="667" t="s">
        <v>2186</v>
      </c>
      <c r="E344" s="666" t="s">
        <v>571</v>
      </c>
      <c r="F344" s="667" t="s">
        <v>2192</v>
      </c>
      <c r="G344" s="666" t="s">
        <v>580</v>
      </c>
      <c r="H344" s="666" t="s">
        <v>1531</v>
      </c>
      <c r="I344" s="666" t="s">
        <v>1531</v>
      </c>
      <c r="J344" s="666" t="s">
        <v>1532</v>
      </c>
      <c r="K344" s="666" t="s">
        <v>1533</v>
      </c>
      <c r="L344" s="668">
        <v>123.78833284410332</v>
      </c>
      <c r="M344" s="668">
        <v>12</v>
      </c>
      <c r="N344" s="669">
        <v>1485.4599941292399</v>
      </c>
    </row>
    <row r="345" spans="1:14" ht="14.4" customHeight="1" x14ac:dyDescent="0.3">
      <c r="A345" s="664" t="s">
        <v>543</v>
      </c>
      <c r="B345" s="665" t="s">
        <v>2184</v>
      </c>
      <c r="C345" s="666" t="s">
        <v>553</v>
      </c>
      <c r="D345" s="667" t="s">
        <v>2186</v>
      </c>
      <c r="E345" s="666" t="s">
        <v>571</v>
      </c>
      <c r="F345" s="667" t="s">
        <v>2192</v>
      </c>
      <c r="G345" s="666" t="s">
        <v>580</v>
      </c>
      <c r="H345" s="666" t="s">
        <v>1534</v>
      </c>
      <c r="I345" s="666" t="s">
        <v>760</v>
      </c>
      <c r="J345" s="666" t="s">
        <v>1535</v>
      </c>
      <c r="K345" s="666"/>
      <c r="L345" s="668">
        <v>62.779999999999994</v>
      </c>
      <c r="M345" s="668">
        <v>10</v>
      </c>
      <c r="N345" s="669">
        <v>627.79999999999995</v>
      </c>
    </row>
    <row r="346" spans="1:14" ht="14.4" customHeight="1" x14ac:dyDescent="0.3">
      <c r="A346" s="664" t="s">
        <v>543</v>
      </c>
      <c r="B346" s="665" t="s">
        <v>2184</v>
      </c>
      <c r="C346" s="666" t="s">
        <v>553</v>
      </c>
      <c r="D346" s="667" t="s">
        <v>2186</v>
      </c>
      <c r="E346" s="666" t="s">
        <v>571</v>
      </c>
      <c r="F346" s="667" t="s">
        <v>2192</v>
      </c>
      <c r="G346" s="666" t="s">
        <v>580</v>
      </c>
      <c r="H346" s="666" t="s">
        <v>1536</v>
      </c>
      <c r="I346" s="666" t="s">
        <v>760</v>
      </c>
      <c r="J346" s="666" t="s">
        <v>1537</v>
      </c>
      <c r="K346" s="666"/>
      <c r="L346" s="668">
        <v>460.66580284080629</v>
      </c>
      <c r="M346" s="668">
        <v>1</v>
      </c>
      <c r="N346" s="669">
        <v>460.66580284080629</v>
      </c>
    </row>
    <row r="347" spans="1:14" ht="14.4" customHeight="1" x14ac:dyDescent="0.3">
      <c r="A347" s="664" t="s">
        <v>543</v>
      </c>
      <c r="B347" s="665" t="s">
        <v>2184</v>
      </c>
      <c r="C347" s="666" t="s">
        <v>553</v>
      </c>
      <c r="D347" s="667" t="s">
        <v>2186</v>
      </c>
      <c r="E347" s="666" t="s">
        <v>571</v>
      </c>
      <c r="F347" s="667" t="s">
        <v>2192</v>
      </c>
      <c r="G347" s="666" t="s">
        <v>580</v>
      </c>
      <c r="H347" s="666" t="s">
        <v>1538</v>
      </c>
      <c r="I347" s="666" t="s">
        <v>1539</v>
      </c>
      <c r="J347" s="666" t="s">
        <v>1540</v>
      </c>
      <c r="K347" s="666" t="s">
        <v>1541</v>
      </c>
      <c r="L347" s="668">
        <v>302.52</v>
      </c>
      <c r="M347" s="668">
        <v>2</v>
      </c>
      <c r="N347" s="669">
        <v>605.04</v>
      </c>
    </row>
    <row r="348" spans="1:14" ht="14.4" customHeight="1" x14ac:dyDescent="0.3">
      <c r="A348" s="664" t="s">
        <v>543</v>
      </c>
      <c r="B348" s="665" t="s">
        <v>2184</v>
      </c>
      <c r="C348" s="666" t="s">
        <v>553</v>
      </c>
      <c r="D348" s="667" t="s">
        <v>2186</v>
      </c>
      <c r="E348" s="666" t="s">
        <v>571</v>
      </c>
      <c r="F348" s="667" t="s">
        <v>2192</v>
      </c>
      <c r="G348" s="666" t="s">
        <v>580</v>
      </c>
      <c r="H348" s="666" t="s">
        <v>1542</v>
      </c>
      <c r="I348" s="666" t="s">
        <v>1542</v>
      </c>
      <c r="J348" s="666" t="s">
        <v>1543</v>
      </c>
      <c r="K348" s="666" t="s">
        <v>1541</v>
      </c>
      <c r="L348" s="668">
        <v>88.810000000000016</v>
      </c>
      <c r="M348" s="668">
        <v>1</v>
      </c>
      <c r="N348" s="669">
        <v>88.810000000000016</v>
      </c>
    </row>
    <row r="349" spans="1:14" ht="14.4" customHeight="1" x14ac:dyDescent="0.3">
      <c r="A349" s="664" t="s">
        <v>543</v>
      </c>
      <c r="B349" s="665" t="s">
        <v>2184</v>
      </c>
      <c r="C349" s="666" t="s">
        <v>553</v>
      </c>
      <c r="D349" s="667" t="s">
        <v>2186</v>
      </c>
      <c r="E349" s="666" t="s">
        <v>571</v>
      </c>
      <c r="F349" s="667" t="s">
        <v>2192</v>
      </c>
      <c r="G349" s="666" t="s">
        <v>580</v>
      </c>
      <c r="H349" s="666" t="s">
        <v>1544</v>
      </c>
      <c r="I349" s="666" t="s">
        <v>760</v>
      </c>
      <c r="J349" s="666" t="s">
        <v>1545</v>
      </c>
      <c r="K349" s="666" t="s">
        <v>1546</v>
      </c>
      <c r="L349" s="668">
        <v>254.74514229613561</v>
      </c>
      <c r="M349" s="668">
        <v>11</v>
      </c>
      <c r="N349" s="669">
        <v>2802.1965652574918</v>
      </c>
    </row>
    <row r="350" spans="1:14" ht="14.4" customHeight="1" x14ac:dyDescent="0.3">
      <c r="A350" s="664" t="s">
        <v>543</v>
      </c>
      <c r="B350" s="665" t="s">
        <v>2184</v>
      </c>
      <c r="C350" s="666" t="s">
        <v>553</v>
      </c>
      <c r="D350" s="667" t="s">
        <v>2186</v>
      </c>
      <c r="E350" s="666" t="s">
        <v>571</v>
      </c>
      <c r="F350" s="667" t="s">
        <v>2192</v>
      </c>
      <c r="G350" s="666" t="s">
        <v>580</v>
      </c>
      <c r="H350" s="666" t="s">
        <v>1547</v>
      </c>
      <c r="I350" s="666" t="s">
        <v>1547</v>
      </c>
      <c r="J350" s="666" t="s">
        <v>1548</v>
      </c>
      <c r="K350" s="666" t="s">
        <v>1549</v>
      </c>
      <c r="L350" s="668">
        <v>95.19</v>
      </c>
      <c r="M350" s="668">
        <v>1</v>
      </c>
      <c r="N350" s="669">
        <v>95.19</v>
      </c>
    </row>
    <row r="351" spans="1:14" ht="14.4" customHeight="1" x14ac:dyDescent="0.3">
      <c r="A351" s="664" t="s">
        <v>543</v>
      </c>
      <c r="B351" s="665" t="s">
        <v>2184</v>
      </c>
      <c r="C351" s="666" t="s">
        <v>553</v>
      </c>
      <c r="D351" s="667" t="s">
        <v>2186</v>
      </c>
      <c r="E351" s="666" t="s">
        <v>571</v>
      </c>
      <c r="F351" s="667" t="s">
        <v>2192</v>
      </c>
      <c r="G351" s="666" t="s">
        <v>580</v>
      </c>
      <c r="H351" s="666" t="s">
        <v>1550</v>
      </c>
      <c r="I351" s="666" t="s">
        <v>760</v>
      </c>
      <c r="J351" s="666" t="s">
        <v>1551</v>
      </c>
      <c r="K351" s="666"/>
      <c r="L351" s="668">
        <v>112.14999999999999</v>
      </c>
      <c r="M351" s="668">
        <v>1</v>
      </c>
      <c r="N351" s="669">
        <v>112.14999999999999</v>
      </c>
    </row>
    <row r="352" spans="1:14" ht="14.4" customHeight="1" x14ac:dyDescent="0.3">
      <c r="A352" s="664" t="s">
        <v>543</v>
      </c>
      <c r="B352" s="665" t="s">
        <v>2184</v>
      </c>
      <c r="C352" s="666" t="s">
        <v>553</v>
      </c>
      <c r="D352" s="667" t="s">
        <v>2186</v>
      </c>
      <c r="E352" s="666" t="s">
        <v>571</v>
      </c>
      <c r="F352" s="667" t="s">
        <v>2192</v>
      </c>
      <c r="G352" s="666" t="s">
        <v>580</v>
      </c>
      <c r="H352" s="666" t="s">
        <v>1019</v>
      </c>
      <c r="I352" s="666" t="s">
        <v>1019</v>
      </c>
      <c r="J352" s="666" t="s">
        <v>1020</v>
      </c>
      <c r="K352" s="666" t="s">
        <v>1021</v>
      </c>
      <c r="L352" s="668">
        <v>50.29999999999999</v>
      </c>
      <c r="M352" s="668">
        <v>3</v>
      </c>
      <c r="N352" s="669">
        <v>150.89999999999998</v>
      </c>
    </row>
    <row r="353" spans="1:14" ht="14.4" customHeight="1" x14ac:dyDescent="0.3">
      <c r="A353" s="664" t="s">
        <v>543</v>
      </c>
      <c r="B353" s="665" t="s">
        <v>2184</v>
      </c>
      <c r="C353" s="666" t="s">
        <v>553</v>
      </c>
      <c r="D353" s="667" t="s">
        <v>2186</v>
      </c>
      <c r="E353" s="666" t="s">
        <v>571</v>
      </c>
      <c r="F353" s="667" t="s">
        <v>2192</v>
      </c>
      <c r="G353" s="666" t="s">
        <v>580</v>
      </c>
      <c r="H353" s="666" t="s">
        <v>1552</v>
      </c>
      <c r="I353" s="666" t="s">
        <v>1552</v>
      </c>
      <c r="J353" s="666" t="s">
        <v>1553</v>
      </c>
      <c r="K353" s="666" t="s">
        <v>1554</v>
      </c>
      <c r="L353" s="668">
        <v>139.73999999999998</v>
      </c>
      <c r="M353" s="668">
        <v>1</v>
      </c>
      <c r="N353" s="669">
        <v>139.73999999999998</v>
      </c>
    </row>
    <row r="354" spans="1:14" ht="14.4" customHeight="1" x14ac:dyDescent="0.3">
      <c r="A354" s="664" t="s">
        <v>543</v>
      </c>
      <c r="B354" s="665" t="s">
        <v>2184</v>
      </c>
      <c r="C354" s="666" t="s">
        <v>553</v>
      </c>
      <c r="D354" s="667" t="s">
        <v>2186</v>
      </c>
      <c r="E354" s="666" t="s">
        <v>571</v>
      </c>
      <c r="F354" s="667" t="s">
        <v>2192</v>
      </c>
      <c r="G354" s="666" t="s">
        <v>580</v>
      </c>
      <c r="H354" s="666" t="s">
        <v>1555</v>
      </c>
      <c r="I354" s="666" t="s">
        <v>1555</v>
      </c>
      <c r="J354" s="666" t="s">
        <v>1556</v>
      </c>
      <c r="K354" s="666" t="s">
        <v>1557</v>
      </c>
      <c r="L354" s="668">
        <v>170.32</v>
      </c>
      <c r="M354" s="668">
        <v>1</v>
      </c>
      <c r="N354" s="669">
        <v>170.32</v>
      </c>
    </row>
    <row r="355" spans="1:14" ht="14.4" customHeight="1" x14ac:dyDescent="0.3">
      <c r="A355" s="664" t="s">
        <v>543</v>
      </c>
      <c r="B355" s="665" t="s">
        <v>2184</v>
      </c>
      <c r="C355" s="666" t="s">
        <v>553</v>
      </c>
      <c r="D355" s="667" t="s">
        <v>2186</v>
      </c>
      <c r="E355" s="666" t="s">
        <v>571</v>
      </c>
      <c r="F355" s="667" t="s">
        <v>2192</v>
      </c>
      <c r="G355" s="666" t="s">
        <v>1027</v>
      </c>
      <c r="H355" s="666" t="s">
        <v>1558</v>
      </c>
      <c r="I355" s="666" t="s">
        <v>1559</v>
      </c>
      <c r="J355" s="666" t="s">
        <v>1307</v>
      </c>
      <c r="K355" s="666" t="s">
        <v>1308</v>
      </c>
      <c r="L355" s="668">
        <v>105.05999999999999</v>
      </c>
      <c r="M355" s="668">
        <v>1</v>
      </c>
      <c r="N355" s="669">
        <v>105.05999999999999</v>
      </c>
    </row>
    <row r="356" spans="1:14" ht="14.4" customHeight="1" x14ac:dyDescent="0.3">
      <c r="A356" s="664" t="s">
        <v>543</v>
      </c>
      <c r="B356" s="665" t="s">
        <v>2184</v>
      </c>
      <c r="C356" s="666" t="s">
        <v>553</v>
      </c>
      <c r="D356" s="667" t="s">
        <v>2186</v>
      </c>
      <c r="E356" s="666" t="s">
        <v>571</v>
      </c>
      <c r="F356" s="667" t="s">
        <v>2192</v>
      </c>
      <c r="G356" s="666" t="s">
        <v>1027</v>
      </c>
      <c r="H356" s="666" t="s">
        <v>1560</v>
      </c>
      <c r="I356" s="666" t="s">
        <v>1561</v>
      </c>
      <c r="J356" s="666" t="s">
        <v>1562</v>
      </c>
      <c r="K356" s="666" t="s">
        <v>1089</v>
      </c>
      <c r="L356" s="668">
        <v>29.299999999999994</v>
      </c>
      <c r="M356" s="668">
        <v>1</v>
      </c>
      <c r="N356" s="669">
        <v>29.299999999999994</v>
      </c>
    </row>
    <row r="357" spans="1:14" ht="14.4" customHeight="1" x14ac:dyDescent="0.3">
      <c r="A357" s="664" t="s">
        <v>543</v>
      </c>
      <c r="B357" s="665" t="s">
        <v>2184</v>
      </c>
      <c r="C357" s="666" t="s">
        <v>553</v>
      </c>
      <c r="D357" s="667" t="s">
        <v>2186</v>
      </c>
      <c r="E357" s="666" t="s">
        <v>571</v>
      </c>
      <c r="F357" s="667" t="s">
        <v>2192</v>
      </c>
      <c r="G357" s="666" t="s">
        <v>1027</v>
      </c>
      <c r="H357" s="666" t="s">
        <v>1563</v>
      </c>
      <c r="I357" s="666" t="s">
        <v>1564</v>
      </c>
      <c r="J357" s="666" t="s">
        <v>1565</v>
      </c>
      <c r="K357" s="666" t="s">
        <v>1566</v>
      </c>
      <c r="L357" s="668">
        <v>266.33999999999986</v>
      </c>
      <c r="M357" s="668">
        <v>1</v>
      </c>
      <c r="N357" s="669">
        <v>266.33999999999986</v>
      </c>
    </row>
    <row r="358" spans="1:14" ht="14.4" customHeight="1" x14ac:dyDescent="0.3">
      <c r="A358" s="664" t="s">
        <v>543</v>
      </c>
      <c r="B358" s="665" t="s">
        <v>2184</v>
      </c>
      <c r="C358" s="666" t="s">
        <v>553</v>
      </c>
      <c r="D358" s="667" t="s">
        <v>2186</v>
      </c>
      <c r="E358" s="666" t="s">
        <v>571</v>
      </c>
      <c r="F358" s="667" t="s">
        <v>2192</v>
      </c>
      <c r="G358" s="666" t="s">
        <v>1027</v>
      </c>
      <c r="H358" s="666" t="s">
        <v>1039</v>
      </c>
      <c r="I358" s="666" t="s">
        <v>1040</v>
      </c>
      <c r="J358" s="666" t="s">
        <v>1041</v>
      </c>
      <c r="K358" s="666" t="s">
        <v>1042</v>
      </c>
      <c r="L358" s="668">
        <v>105.40999999999997</v>
      </c>
      <c r="M358" s="668">
        <v>1</v>
      </c>
      <c r="N358" s="669">
        <v>105.40999999999997</v>
      </c>
    </row>
    <row r="359" spans="1:14" ht="14.4" customHeight="1" x14ac:dyDescent="0.3">
      <c r="A359" s="664" t="s">
        <v>543</v>
      </c>
      <c r="B359" s="665" t="s">
        <v>2184</v>
      </c>
      <c r="C359" s="666" t="s">
        <v>553</v>
      </c>
      <c r="D359" s="667" t="s">
        <v>2186</v>
      </c>
      <c r="E359" s="666" t="s">
        <v>571</v>
      </c>
      <c r="F359" s="667" t="s">
        <v>2192</v>
      </c>
      <c r="G359" s="666" t="s">
        <v>1027</v>
      </c>
      <c r="H359" s="666" t="s">
        <v>1043</v>
      </c>
      <c r="I359" s="666" t="s">
        <v>1044</v>
      </c>
      <c r="J359" s="666" t="s">
        <v>1045</v>
      </c>
      <c r="K359" s="666" t="s">
        <v>1046</v>
      </c>
      <c r="L359" s="668">
        <v>87.44</v>
      </c>
      <c r="M359" s="668">
        <v>1</v>
      </c>
      <c r="N359" s="669">
        <v>87.44</v>
      </c>
    </row>
    <row r="360" spans="1:14" ht="14.4" customHeight="1" x14ac:dyDescent="0.3">
      <c r="A360" s="664" t="s">
        <v>543</v>
      </c>
      <c r="B360" s="665" t="s">
        <v>2184</v>
      </c>
      <c r="C360" s="666" t="s">
        <v>553</v>
      </c>
      <c r="D360" s="667" t="s">
        <v>2186</v>
      </c>
      <c r="E360" s="666" t="s">
        <v>571</v>
      </c>
      <c r="F360" s="667" t="s">
        <v>2192</v>
      </c>
      <c r="G360" s="666" t="s">
        <v>1027</v>
      </c>
      <c r="H360" s="666" t="s">
        <v>1567</v>
      </c>
      <c r="I360" s="666" t="s">
        <v>1568</v>
      </c>
      <c r="J360" s="666" t="s">
        <v>1569</v>
      </c>
      <c r="K360" s="666" t="s">
        <v>1570</v>
      </c>
      <c r="L360" s="668">
        <v>32.260007643041078</v>
      </c>
      <c r="M360" s="668">
        <v>8</v>
      </c>
      <c r="N360" s="669">
        <v>258.08006114432862</v>
      </c>
    </row>
    <row r="361" spans="1:14" ht="14.4" customHeight="1" x14ac:dyDescent="0.3">
      <c r="A361" s="664" t="s">
        <v>543</v>
      </c>
      <c r="B361" s="665" t="s">
        <v>2184</v>
      </c>
      <c r="C361" s="666" t="s">
        <v>553</v>
      </c>
      <c r="D361" s="667" t="s">
        <v>2186</v>
      </c>
      <c r="E361" s="666" t="s">
        <v>571</v>
      </c>
      <c r="F361" s="667" t="s">
        <v>2192</v>
      </c>
      <c r="G361" s="666" t="s">
        <v>1027</v>
      </c>
      <c r="H361" s="666" t="s">
        <v>1051</v>
      </c>
      <c r="I361" s="666" t="s">
        <v>1052</v>
      </c>
      <c r="J361" s="666" t="s">
        <v>1053</v>
      </c>
      <c r="K361" s="666" t="s">
        <v>1054</v>
      </c>
      <c r="L361" s="668">
        <v>48.819999999999986</v>
      </c>
      <c r="M361" s="668">
        <v>1</v>
      </c>
      <c r="N361" s="669">
        <v>48.819999999999986</v>
      </c>
    </row>
    <row r="362" spans="1:14" ht="14.4" customHeight="1" x14ac:dyDescent="0.3">
      <c r="A362" s="664" t="s">
        <v>543</v>
      </c>
      <c r="B362" s="665" t="s">
        <v>2184</v>
      </c>
      <c r="C362" s="666" t="s">
        <v>553</v>
      </c>
      <c r="D362" s="667" t="s">
        <v>2186</v>
      </c>
      <c r="E362" s="666" t="s">
        <v>571</v>
      </c>
      <c r="F362" s="667" t="s">
        <v>2192</v>
      </c>
      <c r="G362" s="666" t="s">
        <v>1027</v>
      </c>
      <c r="H362" s="666" t="s">
        <v>1055</v>
      </c>
      <c r="I362" s="666" t="s">
        <v>1056</v>
      </c>
      <c r="J362" s="666" t="s">
        <v>1057</v>
      </c>
      <c r="K362" s="666" t="s">
        <v>1058</v>
      </c>
      <c r="L362" s="668">
        <v>42.96</v>
      </c>
      <c r="M362" s="668">
        <v>2</v>
      </c>
      <c r="N362" s="669">
        <v>85.92</v>
      </c>
    </row>
    <row r="363" spans="1:14" ht="14.4" customHeight="1" x14ac:dyDescent="0.3">
      <c r="A363" s="664" t="s">
        <v>543</v>
      </c>
      <c r="B363" s="665" t="s">
        <v>2184</v>
      </c>
      <c r="C363" s="666" t="s">
        <v>553</v>
      </c>
      <c r="D363" s="667" t="s">
        <v>2186</v>
      </c>
      <c r="E363" s="666" t="s">
        <v>571</v>
      </c>
      <c r="F363" s="667" t="s">
        <v>2192</v>
      </c>
      <c r="G363" s="666" t="s">
        <v>1027</v>
      </c>
      <c r="H363" s="666" t="s">
        <v>1059</v>
      </c>
      <c r="I363" s="666" t="s">
        <v>1060</v>
      </c>
      <c r="J363" s="666" t="s">
        <v>1061</v>
      </c>
      <c r="K363" s="666" t="s">
        <v>1062</v>
      </c>
      <c r="L363" s="668">
        <v>3300</v>
      </c>
      <c r="M363" s="668">
        <v>3</v>
      </c>
      <c r="N363" s="669">
        <v>9900</v>
      </c>
    </row>
    <row r="364" spans="1:14" ht="14.4" customHeight="1" x14ac:dyDescent="0.3">
      <c r="A364" s="664" t="s">
        <v>543</v>
      </c>
      <c r="B364" s="665" t="s">
        <v>2184</v>
      </c>
      <c r="C364" s="666" t="s">
        <v>553</v>
      </c>
      <c r="D364" s="667" t="s">
        <v>2186</v>
      </c>
      <c r="E364" s="666" t="s">
        <v>571</v>
      </c>
      <c r="F364" s="667" t="s">
        <v>2192</v>
      </c>
      <c r="G364" s="666" t="s">
        <v>1027</v>
      </c>
      <c r="H364" s="666" t="s">
        <v>1571</v>
      </c>
      <c r="I364" s="666" t="s">
        <v>1572</v>
      </c>
      <c r="J364" s="666" t="s">
        <v>1573</v>
      </c>
      <c r="K364" s="666" t="s">
        <v>1574</v>
      </c>
      <c r="L364" s="668">
        <v>49.32</v>
      </c>
      <c r="M364" s="668">
        <v>1</v>
      </c>
      <c r="N364" s="669">
        <v>49.32</v>
      </c>
    </row>
    <row r="365" spans="1:14" ht="14.4" customHeight="1" x14ac:dyDescent="0.3">
      <c r="A365" s="664" t="s">
        <v>543</v>
      </c>
      <c r="B365" s="665" t="s">
        <v>2184</v>
      </c>
      <c r="C365" s="666" t="s">
        <v>553</v>
      </c>
      <c r="D365" s="667" t="s">
        <v>2186</v>
      </c>
      <c r="E365" s="666" t="s">
        <v>571</v>
      </c>
      <c r="F365" s="667" t="s">
        <v>2192</v>
      </c>
      <c r="G365" s="666" t="s">
        <v>1027</v>
      </c>
      <c r="H365" s="666" t="s">
        <v>1067</v>
      </c>
      <c r="I365" s="666" t="s">
        <v>1068</v>
      </c>
      <c r="J365" s="666" t="s">
        <v>1069</v>
      </c>
      <c r="K365" s="666" t="s">
        <v>1070</v>
      </c>
      <c r="L365" s="668">
        <v>58.93</v>
      </c>
      <c r="M365" s="668">
        <v>4</v>
      </c>
      <c r="N365" s="669">
        <v>235.72</v>
      </c>
    </row>
    <row r="366" spans="1:14" ht="14.4" customHeight="1" x14ac:dyDescent="0.3">
      <c r="A366" s="664" t="s">
        <v>543</v>
      </c>
      <c r="B366" s="665" t="s">
        <v>2184</v>
      </c>
      <c r="C366" s="666" t="s">
        <v>553</v>
      </c>
      <c r="D366" s="667" t="s">
        <v>2186</v>
      </c>
      <c r="E366" s="666" t="s">
        <v>571</v>
      </c>
      <c r="F366" s="667" t="s">
        <v>2192</v>
      </c>
      <c r="G366" s="666" t="s">
        <v>1027</v>
      </c>
      <c r="H366" s="666" t="s">
        <v>1575</v>
      </c>
      <c r="I366" s="666" t="s">
        <v>1575</v>
      </c>
      <c r="J366" s="666" t="s">
        <v>1119</v>
      </c>
      <c r="K366" s="666" t="s">
        <v>1576</v>
      </c>
      <c r="L366" s="668">
        <v>63.399952469747632</v>
      </c>
      <c r="M366" s="668">
        <v>3</v>
      </c>
      <c r="N366" s="669">
        <v>190.1998574092429</v>
      </c>
    </row>
    <row r="367" spans="1:14" ht="14.4" customHeight="1" x14ac:dyDescent="0.3">
      <c r="A367" s="664" t="s">
        <v>543</v>
      </c>
      <c r="B367" s="665" t="s">
        <v>2184</v>
      </c>
      <c r="C367" s="666" t="s">
        <v>553</v>
      </c>
      <c r="D367" s="667" t="s">
        <v>2186</v>
      </c>
      <c r="E367" s="666" t="s">
        <v>571</v>
      </c>
      <c r="F367" s="667" t="s">
        <v>2192</v>
      </c>
      <c r="G367" s="666" t="s">
        <v>1027</v>
      </c>
      <c r="H367" s="666" t="s">
        <v>1577</v>
      </c>
      <c r="I367" s="666" t="s">
        <v>1578</v>
      </c>
      <c r="J367" s="666" t="s">
        <v>1579</v>
      </c>
      <c r="K367" s="666" t="s">
        <v>1580</v>
      </c>
      <c r="L367" s="668">
        <v>78.540102219196129</v>
      </c>
      <c r="M367" s="668">
        <v>2</v>
      </c>
      <c r="N367" s="669">
        <v>157.08020443839226</v>
      </c>
    </row>
    <row r="368" spans="1:14" ht="14.4" customHeight="1" x14ac:dyDescent="0.3">
      <c r="A368" s="664" t="s">
        <v>543</v>
      </c>
      <c r="B368" s="665" t="s">
        <v>2184</v>
      </c>
      <c r="C368" s="666" t="s">
        <v>553</v>
      </c>
      <c r="D368" s="667" t="s">
        <v>2186</v>
      </c>
      <c r="E368" s="666" t="s">
        <v>571</v>
      </c>
      <c r="F368" s="667" t="s">
        <v>2192</v>
      </c>
      <c r="G368" s="666" t="s">
        <v>1027</v>
      </c>
      <c r="H368" s="666" t="s">
        <v>1581</v>
      </c>
      <c r="I368" s="666" t="s">
        <v>1582</v>
      </c>
      <c r="J368" s="666" t="s">
        <v>1108</v>
      </c>
      <c r="K368" s="666" t="s">
        <v>1583</v>
      </c>
      <c r="L368" s="668">
        <v>46.989999999999988</v>
      </c>
      <c r="M368" s="668">
        <v>2</v>
      </c>
      <c r="N368" s="669">
        <v>93.979999999999976</v>
      </c>
    </row>
    <row r="369" spans="1:14" ht="14.4" customHeight="1" x14ac:dyDescent="0.3">
      <c r="A369" s="664" t="s">
        <v>543</v>
      </c>
      <c r="B369" s="665" t="s">
        <v>2184</v>
      </c>
      <c r="C369" s="666" t="s">
        <v>553</v>
      </c>
      <c r="D369" s="667" t="s">
        <v>2186</v>
      </c>
      <c r="E369" s="666" t="s">
        <v>571</v>
      </c>
      <c r="F369" s="667" t="s">
        <v>2192</v>
      </c>
      <c r="G369" s="666" t="s">
        <v>1027</v>
      </c>
      <c r="H369" s="666" t="s">
        <v>1584</v>
      </c>
      <c r="I369" s="666" t="s">
        <v>1585</v>
      </c>
      <c r="J369" s="666" t="s">
        <v>1586</v>
      </c>
      <c r="K369" s="666" t="s">
        <v>1587</v>
      </c>
      <c r="L369" s="668">
        <v>44.164999999999992</v>
      </c>
      <c r="M369" s="668">
        <v>4</v>
      </c>
      <c r="N369" s="669">
        <v>176.65999999999997</v>
      </c>
    </row>
    <row r="370" spans="1:14" ht="14.4" customHeight="1" x14ac:dyDescent="0.3">
      <c r="A370" s="664" t="s">
        <v>543</v>
      </c>
      <c r="B370" s="665" t="s">
        <v>2184</v>
      </c>
      <c r="C370" s="666" t="s">
        <v>553</v>
      </c>
      <c r="D370" s="667" t="s">
        <v>2186</v>
      </c>
      <c r="E370" s="666" t="s">
        <v>571</v>
      </c>
      <c r="F370" s="667" t="s">
        <v>2192</v>
      </c>
      <c r="G370" s="666" t="s">
        <v>1027</v>
      </c>
      <c r="H370" s="666" t="s">
        <v>1075</v>
      </c>
      <c r="I370" s="666" t="s">
        <v>1076</v>
      </c>
      <c r="J370" s="666" t="s">
        <v>1077</v>
      </c>
      <c r="K370" s="666" t="s">
        <v>1078</v>
      </c>
      <c r="L370" s="668">
        <v>21.669843845858299</v>
      </c>
      <c r="M370" s="668">
        <v>2</v>
      </c>
      <c r="N370" s="669">
        <v>43.339687691716598</v>
      </c>
    </row>
    <row r="371" spans="1:14" ht="14.4" customHeight="1" x14ac:dyDescent="0.3">
      <c r="A371" s="664" t="s">
        <v>543</v>
      </c>
      <c r="B371" s="665" t="s">
        <v>2184</v>
      </c>
      <c r="C371" s="666" t="s">
        <v>553</v>
      </c>
      <c r="D371" s="667" t="s">
        <v>2186</v>
      </c>
      <c r="E371" s="666" t="s">
        <v>571</v>
      </c>
      <c r="F371" s="667" t="s">
        <v>2192</v>
      </c>
      <c r="G371" s="666" t="s">
        <v>1027</v>
      </c>
      <c r="H371" s="666" t="s">
        <v>1588</v>
      </c>
      <c r="I371" s="666" t="s">
        <v>1589</v>
      </c>
      <c r="J371" s="666" t="s">
        <v>1590</v>
      </c>
      <c r="K371" s="666" t="s">
        <v>1591</v>
      </c>
      <c r="L371" s="668">
        <v>50.460000000000029</v>
      </c>
      <c r="M371" s="668">
        <v>1</v>
      </c>
      <c r="N371" s="669">
        <v>50.460000000000029</v>
      </c>
    </row>
    <row r="372" spans="1:14" ht="14.4" customHeight="1" x14ac:dyDescent="0.3">
      <c r="A372" s="664" t="s">
        <v>543</v>
      </c>
      <c r="B372" s="665" t="s">
        <v>2184</v>
      </c>
      <c r="C372" s="666" t="s">
        <v>553</v>
      </c>
      <c r="D372" s="667" t="s">
        <v>2186</v>
      </c>
      <c r="E372" s="666" t="s">
        <v>571</v>
      </c>
      <c r="F372" s="667" t="s">
        <v>2192</v>
      </c>
      <c r="G372" s="666" t="s">
        <v>1027</v>
      </c>
      <c r="H372" s="666" t="s">
        <v>1592</v>
      </c>
      <c r="I372" s="666" t="s">
        <v>1593</v>
      </c>
      <c r="J372" s="666" t="s">
        <v>1594</v>
      </c>
      <c r="K372" s="666" t="s">
        <v>1595</v>
      </c>
      <c r="L372" s="668">
        <v>20.059999192045506</v>
      </c>
      <c r="M372" s="668">
        <v>2</v>
      </c>
      <c r="N372" s="669">
        <v>40.119998384091012</v>
      </c>
    </row>
    <row r="373" spans="1:14" ht="14.4" customHeight="1" x14ac:dyDescent="0.3">
      <c r="A373" s="664" t="s">
        <v>543</v>
      </c>
      <c r="B373" s="665" t="s">
        <v>2184</v>
      </c>
      <c r="C373" s="666" t="s">
        <v>553</v>
      </c>
      <c r="D373" s="667" t="s">
        <v>2186</v>
      </c>
      <c r="E373" s="666" t="s">
        <v>571</v>
      </c>
      <c r="F373" s="667" t="s">
        <v>2192</v>
      </c>
      <c r="G373" s="666" t="s">
        <v>1027</v>
      </c>
      <c r="H373" s="666" t="s">
        <v>1090</v>
      </c>
      <c r="I373" s="666" t="s">
        <v>1091</v>
      </c>
      <c r="J373" s="666" t="s">
        <v>1092</v>
      </c>
      <c r="K373" s="666" t="s">
        <v>1093</v>
      </c>
      <c r="L373" s="668">
        <v>465.71436006929554</v>
      </c>
      <c r="M373" s="668">
        <v>3</v>
      </c>
      <c r="N373" s="669">
        <v>1397.1430802078867</v>
      </c>
    </row>
    <row r="374" spans="1:14" ht="14.4" customHeight="1" x14ac:dyDescent="0.3">
      <c r="A374" s="664" t="s">
        <v>543</v>
      </c>
      <c r="B374" s="665" t="s">
        <v>2184</v>
      </c>
      <c r="C374" s="666" t="s">
        <v>553</v>
      </c>
      <c r="D374" s="667" t="s">
        <v>2186</v>
      </c>
      <c r="E374" s="666" t="s">
        <v>571</v>
      </c>
      <c r="F374" s="667" t="s">
        <v>2192</v>
      </c>
      <c r="G374" s="666" t="s">
        <v>1027</v>
      </c>
      <c r="H374" s="666" t="s">
        <v>1596</v>
      </c>
      <c r="I374" s="666" t="s">
        <v>1597</v>
      </c>
      <c r="J374" s="666" t="s">
        <v>1598</v>
      </c>
      <c r="K374" s="666" t="s">
        <v>1599</v>
      </c>
      <c r="L374" s="668">
        <v>46.989999999999995</v>
      </c>
      <c r="M374" s="668">
        <v>1</v>
      </c>
      <c r="N374" s="669">
        <v>46.989999999999995</v>
      </c>
    </row>
    <row r="375" spans="1:14" ht="14.4" customHeight="1" x14ac:dyDescent="0.3">
      <c r="A375" s="664" t="s">
        <v>543</v>
      </c>
      <c r="B375" s="665" t="s">
        <v>2184</v>
      </c>
      <c r="C375" s="666" t="s">
        <v>553</v>
      </c>
      <c r="D375" s="667" t="s">
        <v>2186</v>
      </c>
      <c r="E375" s="666" t="s">
        <v>571</v>
      </c>
      <c r="F375" s="667" t="s">
        <v>2192</v>
      </c>
      <c r="G375" s="666" t="s">
        <v>1027</v>
      </c>
      <c r="H375" s="666" t="s">
        <v>1600</v>
      </c>
      <c r="I375" s="666" t="s">
        <v>1601</v>
      </c>
      <c r="J375" s="666" t="s">
        <v>1049</v>
      </c>
      <c r="K375" s="666" t="s">
        <v>1602</v>
      </c>
      <c r="L375" s="668">
        <v>73.840000000000032</v>
      </c>
      <c r="M375" s="668">
        <v>6</v>
      </c>
      <c r="N375" s="669">
        <v>443.04000000000019</v>
      </c>
    </row>
    <row r="376" spans="1:14" ht="14.4" customHeight="1" x14ac:dyDescent="0.3">
      <c r="A376" s="664" t="s">
        <v>543</v>
      </c>
      <c r="B376" s="665" t="s">
        <v>2184</v>
      </c>
      <c r="C376" s="666" t="s">
        <v>553</v>
      </c>
      <c r="D376" s="667" t="s">
        <v>2186</v>
      </c>
      <c r="E376" s="666" t="s">
        <v>571</v>
      </c>
      <c r="F376" s="667" t="s">
        <v>2192</v>
      </c>
      <c r="G376" s="666" t="s">
        <v>1027</v>
      </c>
      <c r="H376" s="666" t="s">
        <v>1603</v>
      </c>
      <c r="I376" s="666" t="s">
        <v>1604</v>
      </c>
      <c r="J376" s="666" t="s">
        <v>1605</v>
      </c>
      <c r="K376" s="666" t="s">
        <v>1606</v>
      </c>
      <c r="L376" s="668">
        <v>122.63999999999999</v>
      </c>
      <c r="M376" s="668">
        <v>1</v>
      </c>
      <c r="N376" s="669">
        <v>122.63999999999999</v>
      </c>
    </row>
    <row r="377" spans="1:14" ht="14.4" customHeight="1" x14ac:dyDescent="0.3">
      <c r="A377" s="664" t="s">
        <v>543</v>
      </c>
      <c r="B377" s="665" t="s">
        <v>2184</v>
      </c>
      <c r="C377" s="666" t="s">
        <v>553</v>
      </c>
      <c r="D377" s="667" t="s">
        <v>2186</v>
      </c>
      <c r="E377" s="666" t="s">
        <v>571</v>
      </c>
      <c r="F377" s="667" t="s">
        <v>2192</v>
      </c>
      <c r="G377" s="666" t="s">
        <v>1027</v>
      </c>
      <c r="H377" s="666" t="s">
        <v>1102</v>
      </c>
      <c r="I377" s="666" t="s">
        <v>1103</v>
      </c>
      <c r="J377" s="666" t="s">
        <v>1104</v>
      </c>
      <c r="K377" s="666" t="s">
        <v>1105</v>
      </c>
      <c r="L377" s="668">
        <v>38.299999999999997</v>
      </c>
      <c r="M377" s="668">
        <v>1</v>
      </c>
      <c r="N377" s="669">
        <v>38.299999999999997</v>
      </c>
    </row>
    <row r="378" spans="1:14" ht="14.4" customHeight="1" x14ac:dyDescent="0.3">
      <c r="A378" s="664" t="s">
        <v>543</v>
      </c>
      <c r="B378" s="665" t="s">
        <v>2184</v>
      </c>
      <c r="C378" s="666" t="s">
        <v>553</v>
      </c>
      <c r="D378" s="667" t="s">
        <v>2186</v>
      </c>
      <c r="E378" s="666" t="s">
        <v>571</v>
      </c>
      <c r="F378" s="667" t="s">
        <v>2192</v>
      </c>
      <c r="G378" s="666" t="s">
        <v>1027</v>
      </c>
      <c r="H378" s="666" t="s">
        <v>1121</v>
      </c>
      <c r="I378" s="666" t="s">
        <v>1122</v>
      </c>
      <c r="J378" s="666" t="s">
        <v>1123</v>
      </c>
      <c r="K378" s="666" t="s">
        <v>1124</v>
      </c>
      <c r="L378" s="668">
        <v>1375</v>
      </c>
      <c r="M378" s="668">
        <v>4</v>
      </c>
      <c r="N378" s="669">
        <v>5500</v>
      </c>
    </row>
    <row r="379" spans="1:14" ht="14.4" customHeight="1" x14ac:dyDescent="0.3">
      <c r="A379" s="664" t="s">
        <v>543</v>
      </c>
      <c r="B379" s="665" t="s">
        <v>2184</v>
      </c>
      <c r="C379" s="666" t="s">
        <v>553</v>
      </c>
      <c r="D379" s="667" t="s">
        <v>2186</v>
      </c>
      <c r="E379" s="666" t="s">
        <v>571</v>
      </c>
      <c r="F379" s="667" t="s">
        <v>2192</v>
      </c>
      <c r="G379" s="666" t="s">
        <v>1027</v>
      </c>
      <c r="H379" s="666" t="s">
        <v>1607</v>
      </c>
      <c r="I379" s="666" t="s">
        <v>1608</v>
      </c>
      <c r="J379" s="666" t="s">
        <v>1609</v>
      </c>
      <c r="K379" s="666" t="s">
        <v>1610</v>
      </c>
      <c r="L379" s="668">
        <v>34.160000000000011</v>
      </c>
      <c r="M379" s="668">
        <v>1</v>
      </c>
      <c r="N379" s="669">
        <v>34.160000000000011</v>
      </c>
    </row>
    <row r="380" spans="1:14" ht="14.4" customHeight="1" x14ac:dyDescent="0.3">
      <c r="A380" s="664" t="s">
        <v>543</v>
      </c>
      <c r="B380" s="665" t="s">
        <v>2184</v>
      </c>
      <c r="C380" s="666" t="s">
        <v>553</v>
      </c>
      <c r="D380" s="667" t="s">
        <v>2186</v>
      </c>
      <c r="E380" s="666" t="s">
        <v>571</v>
      </c>
      <c r="F380" s="667" t="s">
        <v>2192</v>
      </c>
      <c r="G380" s="666" t="s">
        <v>1027</v>
      </c>
      <c r="H380" s="666" t="s">
        <v>1611</v>
      </c>
      <c r="I380" s="666" t="s">
        <v>1612</v>
      </c>
      <c r="J380" s="666" t="s">
        <v>1613</v>
      </c>
      <c r="K380" s="666" t="s">
        <v>1614</v>
      </c>
      <c r="L380" s="668">
        <v>102.88999999999994</v>
      </c>
      <c r="M380" s="668">
        <v>1</v>
      </c>
      <c r="N380" s="669">
        <v>102.88999999999994</v>
      </c>
    </row>
    <row r="381" spans="1:14" ht="14.4" customHeight="1" x14ac:dyDescent="0.3">
      <c r="A381" s="664" t="s">
        <v>543</v>
      </c>
      <c r="B381" s="665" t="s">
        <v>2184</v>
      </c>
      <c r="C381" s="666" t="s">
        <v>553</v>
      </c>
      <c r="D381" s="667" t="s">
        <v>2186</v>
      </c>
      <c r="E381" s="666" t="s">
        <v>571</v>
      </c>
      <c r="F381" s="667" t="s">
        <v>2192</v>
      </c>
      <c r="G381" s="666" t="s">
        <v>1027</v>
      </c>
      <c r="H381" s="666" t="s">
        <v>1615</v>
      </c>
      <c r="I381" s="666" t="s">
        <v>1616</v>
      </c>
      <c r="J381" s="666" t="s">
        <v>1617</v>
      </c>
      <c r="K381" s="666" t="s">
        <v>1618</v>
      </c>
      <c r="L381" s="668">
        <v>65.31</v>
      </c>
      <c r="M381" s="668">
        <v>1</v>
      </c>
      <c r="N381" s="669">
        <v>65.31</v>
      </c>
    </row>
    <row r="382" spans="1:14" ht="14.4" customHeight="1" x14ac:dyDescent="0.3">
      <c r="A382" s="664" t="s">
        <v>543</v>
      </c>
      <c r="B382" s="665" t="s">
        <v>2184</v>
      </c>
      <c r="C382" s="666" t="s">
        <v>553</v>
      </c>
      <c r="D382" s="667" t="s">
        <v>2186</v>
      </c>
      <c r="E382" s="666" t="s">
        <v>571</v>
      </c>
      <c r="F382" s="667" t="s">
        <v>2192</v>
      </c>
      <c r="G382" s="666" t="s">
        <v>1027</v>
      </c>
      <c r="H382" s="666" t="s">
        <v>1619</v>
      </c>
      <c r="I382" s="666" t="s">
        <v>1619</v>
      </c>
      <c r="J382" s="666" t="s">
        <v>1620</v>
      </c>
      <c r="K382" s="666" t="s">
        <v>1621</v>
      </c>
      <c r="L382" s="668">
        <v>220.95</v>
      </c>
      <c r="M382" s="668">
        <v>1</v>
      </c>
      <c r="N382" s="669">
        <v>220.95</v>
      </c>
    </row>
    <row r="383" spans="1:14" ht="14.4" customHeight="1" x14ac:dyDescent="0.3">
      <c r="A383" s="664" t="s">
        <v>543</v>
      </c>
      <c r="B383" s="665" t="s">
        <v>2184</v>
      </c>
      <c r="C383" s="666" t="s">
        <v>553</v>
      </c>
      <c r="D383" s="667" t="s">
        <v>2186</v>
      </c>
      <c r="E383" s="666" t="s">
        <v>571</v>
      </c>
      <c r="F383" s="667" t="s">
        <v>2192</v>
      </c>
      <c r="G383" s="666" t="s">
        <v>1027</v>
      </c>
      <c r="H383" s="666" t="s">
        <v>1622</v>
      </c>
      <c r="I383" s="666" t="s">
        <v>1622</v>
      </c>
      <c r="J383" s="666" t="s">
        <v>1623</v>
      </c>
      <c r="K383" s="666" t="s">
        <v>1624</v>
      </c>
      <c r="L383" s="668">
        <v>47.629662007635638</v>
      </c>
      <c r="M383" s="668">
        <v>1</v>
      </c>
      <c r="N383" s="669">
        <v>47.629662007635638</v>
      </c>
    </row>
    <row r="384" spans="1:14" ht="14.4" customHeight="1" x14ac:dyDescent="0.3">
      <c r="A384" s="664" t="s">
        <v>543</v>
      </c>
      <c r="B384" s="665" t="s">
        <v>2184</v>
      </c>
      <c r="C384" s="666" t="s">
        <v>553</v>
      </c>
      <c r="D384" s="667" t="s">
        <v>2186</v>
      </c>
      <c r="E384" s="666" t="s">
        <v>571</v>
      </c>
      <c r="F384" s="667" t="s">
        <v>2192</v>
      </c>
      <c r="G384" s="666" t="s">
        <v>1027</v>
      </c>
      <c r="H384" s="666" t="s">
        <v>1625</v>
      </c>
      <c r="I384" s="666" t="s">
        <v>1626</v>
      </c>
      <c r="J384" s="666" t="s">
        <v>1627</v>
      </c>
      <c r="K384" s="666" t="s">
        <v>1628</v>
      </c>
      <c r="L384" s="668">
        <v>164.14000000000007</v>
      </c>
      <c r="M384" s="668">
        <v>1</v>
      </c>
      <c r="N384" s="669">
        <v>164.14000000000007</v>
      </c>
    </row>
    <row r="385" spans="1:14" ht="14.4" customHeight="1" x14ac:dyDescent="0.3">
      <c r="A385" s="664" t="s">
        <v>543</v>
      </c>
      <c r="B385" s="665" t="s">
        <v>2184</v>
      </c>
      <c r="C385" s="666" t="s">
        <v>553</v>
      </c>
      <c r="D385" s="667" t="s">
        <v>2186</v>
      </c>
      <c r="E385" s="666" t="s">
        <v>571</v>
      </c>
      <c r="F385" s="667" t="s">
        <v>2192</v>
      </c>
      <c r="G385" s="666" t="s">
        <v>1027</v>
      </c>
      <c r="H385" s="666" t="s">
        <v>1128</v>
      </c>
      <c r="I385" s="666" t="s">
        <v>1128</v>
      </c>
      <c r="J385" s="666" t="s">
        <v>1129</v>
      </c>
      <c r="K385" s="666" t="s">
        <v>1130</v>
      </c>
      <c r="L385" s="668">
        <v>169.04</v>
      </c>
      <c r="M385" s="668">
        <v>2</v>
      </c>
      <c r="N385" s="669">
        <v>338.08</v>
      </c>
    </row>
    <row r="386" spans="1:14" ht="14.4" customHeight="1" x14ac:dyDescent="0.3">
      <c r="A386" s="664" t="s">
        <v>543</v>
      </c>
      <c r="B386" s="665" t="s">
        <v>2184</v>
      </c>
      <c r="C386" s="666" t="s">
        <v>553</v>
      </c>
      <c r="D386" s="667" t="s">
        <v>2186</v>
      </c>
      <c r="E386" s="666" t="s">
        <v>571</v>
      </c>
      <c r="F386" s="667" t="s">
        <v>2192</v>
      </c>
      <c r="G386" s="666" t="s">
        <v>1027</v>
      </c>
      <c r="H386" s="666" t="s">
        <v>1629</v>
      </c>
      <c r="I386" s="666" t="s">
        <v>1629</v>
      </c>
      <c r="J386" s="666" t="s">
        <v>1630</v>
      </c>
      <c r="K386" s="666" t="s">
        <v>1631</v>
      </c>
      <c r="L386" s="668">
        <v>1106.2548586794464</v>
      </c>
      <c r="M386" s="668">
        <v>1</v>
      </c>
      <c r="N386" s="669">
        <v>1106.2548586794464</v>
      </c>
    </row>
    <row r="387" spans="1:14" ht="14.4" customHeight="1" x14ac:dyDescent="0.3">
      <c r="A387" s="664" t="s">
        <v>543</v>
      </c>
      <c r="B387" s="665" t="s">
        <v>2184</v>
      </c>
      <c r="C387" s="666" t="s">
        <v>553</v>
      </c>
      <c r="D387" s="667" t="s">
        <v>2186</v>
      </c>
      <c r="E387" s="666" t="s">
        <v>571</v>
      </c>
      <c r="F387" s="667" t="s">
        <v>2192</v>
      </c>
      <c r="G387" s="666" t="s">
        <v>1027</v>
      </c>
      <c r="H387" s="666" t="s">
        <v>1131</v>
      </c>
      <c r="I387" s="666" t="s">
        <v>1131</v>
      </c>
      <c r="J387" s="666" t="s">
        <v>1061</v>
      </c>
      <c r="K387" s="666" t="s">
        <v>1062</v>
      </c>
      <c r="L387" s="668">
        <v>3300</v>
      </c>
      <c r="M387" s="668">
        <v>10</v>
      </c>
      <c r="N387" s="669">
        <v>33000</v>
      </c>
    </row>
    <row r="388" spans="1:14" ht="14.4" customHeight="1" x14ac:dyDescent="0.3">
      <c r="A388" s="664" t="s">
        <v>543</v>
      </c>
      <c r="B388" s="665" t="s">
        <v>2184</v>
      </c>
      <c r="C388" s="666" t="s">
        <v>553</v>
      </c>
      <c r="D388" s="667" t="s">
        <v>2186</v>
      </c>
      <c r="E388" s="666" t="s">
        <v>571</v>
      </c>
      <c r="F388" s="667" t="s">
        <v>2192</v>
      </c>
      <c r="G388" s="666" t="s">
        <v>1027</v>
      </c>
      <c r="H388" s="666" t="s">
        <v>1132</v>
      </c>
      <c r="I388" s="666" t="s">
        <v>1132</v>
      </c>
      <c r="J388" s="666" t="s">
        <v>1133</v>
      </c>
      <c r="K388" s="666" t="s">
        <v>1134</v>
      </c>
      <c r="L388" s="668">
        <v>67.829648445973632</v>
      </c>
      <c r="M388" s="668">
        <v>100</v>
      </c>
      <c r="N388" s="669">
        <v>6782.9648445973626</v>
      </c>
    </row>
    <row r="389" spans="1:14" ht="14.4" customHeight="1" x14ac:dyDescent="0.3">
      <c r="A389" s="664" t="s">
        <v>543</v>
      </c>
      <c r="B389" s="665" t="s">
        <v>2184</v>
      </c>
      <c r="C389" s="666" t="s">
        <v>553</v>
      </c>
      <c r="D389" s="667" t="s">
        <v>2186</v>
      </c>
      <c r="E389" s="666" t="s">
        <v>571</v>
      </c>
      <c r="F389" s="667" t="s">
        <v>2192</v>
      </c>
      <c r="G389" s="666" t="s">
        <v>1027</v>
      </c>
      <c r="H389" s="666" t="s">
        <v>1632</v>
      </c>
      <c r="I389" s="666" t="s">
        <v>1632</v>
      </c>
      <c r="J389" s="666" t="s">
        <v>1633</v>
      </c>
      <c r="K389" s="666" t="s">
        <v>1634</v>
      </c>
      <c r="L389" s="668">
        <v>59.25</v>
      </c>
      <c r="M389" s="668">
        <v>1</v>
      </c>
      <c r="N389" s="669">
        <v>59.25</v>
      </c>
    </row>
    <row r="390" spans="1:14" ht="14.4" customHeight="1" x14ac:dyDescent="0.3">
      <c r="A390" s="664" t="s">
        <v>543</v>
      </c>
      <c r="B390" s="665" t="s">
        <v>2184</v>
      </c>
      <c r="C390" s="666" t="s">
        <v>553</v>
      </c>
      <c r="D390" s="667" t="s">
        <v>2186</v>
      </c>
      <c r="E390" s="666" t="s">
        <v>1140</v>
      </c>
      <c r="F390" s="667" t="s">
        <v>2193</v>
      </c>
      <c r="G390" s="666" t="s">
        <v>1027</v>
      </c>
      <c r="H390" s="666" t="s">
        <v>1635</v>
      </c>
      <c r="I390" s="666" t="s">
        <v>1636</v>
      </c>
      <c r="J390" s="666" t="s">
        <v>1637</v>
      </c>
      <c r="K390" s="666" t="s">
        <v>1638</v>
      </c>
      <c r="L390" s="668">
        <v>41.180000000000007</v>
      </c>
      <c r="M390" s="668">
        <v>7</v>
      </c>
      <c r="N390" s="669">
        <v>288.26000000000005</v>
      </c>
    </row>
    <row r="391" spans="1:14" ht="14.4" customHeight="1" x14ac:dyDescent="0.3">
      <c r="A391" s="664" t="s">
        <v>543</v>
      </c>
      <c r="B391" s="665" t="s">
        <v>2184</v>
      </c>
      <c r="C391" s="666" t="s">
        <v>553</v>
      </c>
      <c r="D391" s="667" t="s">
        <v>2186</v>
      </c>
      <c r="E391" s="666" t="s">
        <v>1140</v>
      </c>
      <c r="F391" s="667" t="s">
        <v>2193</v>
      </c>
      <c r="G391" s="666" t="s">
        <v>1027</v>
      </c>
      <c r="H391" s="666" t="s">
        <v>1639</v>
      </c>
      <c r="I391" s="666" t="s">
        <v>1640</v>
      </c>
      <c r="J391" s="666" t="s">
        <v>1641</v>
      </c>
      <c r="K391" s="666" t="s">
        <v>1638</v>
      </c>
      <c r="L391" s="668">
        <v>41.18</v>
      </c>
      <c r="M391" s="668">
        <v>7</v>
      </c>
      <c r="N391" s="669">
        <v>288.26</v>
      </c>
    </row>
    <row r="392" spans="1:14" ht="14.4" customHeight="1" x14ac:dyDescent="0.3">
      <c r="A392" s="664" t="s">
        <v>543</v>
      </c>
      <c r="B392" s="665" t="s">
        <v>2184</v>
      </c>
      <c r="C392" s="666" t="s">
        <v>553</v>
      </c>
      <c r="D392" s="667" t="s">
        <v>2186</v>
      </c>
      <c r="E392" s="666" t="s">
        <v>1140</v>
      </c>
      <c r="F392" s="667" t="s">
        <v>2193</v>
      </c>
      <c r="G392" s="666" t="s">
        <v>1027</v>
      </c>
      <c r="H392" s="666" t="s">
        <v>1642</v>
      </c>
      <c r="I392" s="666" t="s">
        <v>1643</v>
      </c>
      <c r="J392" s="666" t="s">
        <v>1644</v>
      </c>
      <c r="K392" s="666" t="s">
        <v>1638</v>
      </c>
      <c r="L392" s="668">
        <v>41.180000000000007</v>
      </c>
      <c r="M392" s="668">
        <v>3</v>
      </c>
      <c r="N392" s="669">
        <v>123.54000000000002</v>
      </c>
    </row>
    <row r="393" spans="1:14" ht="14.4" customHeight="1" x14ac:dyDescent="0.3">
      <c r="A393" s="664" t="s">
        <v>543</v>
      </c>
      <c r="B393" s="665" t="s">
        <v>2184</v>
      </c>
      <c r="C393" s="666" t="s">
        <v>553</v>
      </c>
      <c r="D393" s="667" t="s">
        <v>2186</v>
      </c>
      <c r="E393" s="666" t="s">
        <v>1140</v>
      </c>
      <c r="F393" s="667" t="s">
        <v>2193</v>
      </c>
      <c r="G393" s="666" t="s">
        <v>1027</v>
      </c>
      <c r="H393" s="666" t="s">
        <v>1645</v>
      </c>
      <c r="I393" s="666" t="s">
        <v>1646</v>
      </c>
      <c r="J393" s="666" t="s">
        <v>1647</v>
      </c>
      <c r="K393" s="666" t="s">
        <v>1648</v>
      </c>
      <c r="L393" s="668">
        <v>198.89</v>
      </c>
      <c r="M393" s="668">
        <v>1</v>
      </c>
      <c r="N393" s="669">
        <v>198.89</v>
      </c>
    </row>
    <row r="394" spans="1:14" ht="14.4" customHeight="1" x14ac:dyDescent="0.3">
      <c r="A394" s="664" t="s">
        <v>543</v>
      </c>
      <c r="B394" s="665" t="s">
        <v>2184</v>
      </c>
      <c r="C394" s="666" t="s">
        <v>553</v>
      </c>
      <c r="D394" s="667" t="s">
        <v>2186</v>
      </c>
      <c r="E394" s="666" t="s">
        <v>1140</v>
      </c>
      <c r="F394" s="667" t="s">
        <v>2193</v>
      </c>
      <c r="G394" s="666" t="s">
        <v>1027</v>
      </c>
      <c r="H394" s="666" t="s">
        <v>1156</v>
      </c>
      <c r="I394" s="666" t="s">
        <v>1157</v>
      </c>
      <c r="J394" s="666" t="s">
        <v>1158</v>
      </c>
      <c r="K394" s="666" t="s">
        <v>1159</v>
      </c>
      <c r="L394" s="668">
        <v>111.95000000000003</v>
      </c>
      <c r="M394" s="668">
        <v>1</v>
      </c>
      <c r="N394" s="669">
        <v>111.95000000000003</v>
      </c>
    </row>
    <row r="395" spans="1:14" ht="14.4" customHeight="1" x14ac:dyDescent="0.3">
      <c r="A395" s="664" t="s">
        <v>543</v>
      </c>
      <c r="B395" s="665" t="s">
        <v>2184</v>
      </c>
      <c r="C395" s="666" t="s">
        <v>553</v>
      </c>
      <c r="D395" s="667" t="s">
        <v>2186</v>
      </c>
      <c r="E395" s="666" t="s">
        <v>1140</v>
      </c>
      <c r="F395" s="667" t="s">
        <v>2193</v>
      </c>
      <c r="G395" s="666" t="s">
        <v>1027</v>
      </c>
      <c r="H395" s="666" t="s">
        <v>1160</v>
      </c>
      <c r="I395" s="666" t="s">
        <v>1161</v>
      </c>
      <c r="J395" s="666" t="s">
        <v>1162</v>
      </c>
      <c r="K395" s="666" t="s">
        <v>1143</v>
      </c>
      <c r="L395" s="668">
        <v>135.60072579564658</v>
      </c>
      <c r="M395" s="668">
        <v>1</v>
      </c>
      <c r="N395" s="669">
        <v>135.60072579564658</v>
      </c>
    </row>
    <row r="396" spans="1:14" ht="14.4" customHeight="1" x14ac:dyDescent="0.3">
      <c r="A396" s="664" t="s">
        <v>543</v>
      </c>
      <c r="B396" s="665" t="s">
        <v>2184</v>
      </c>
      <c r="C396" s="666" t="s">
        <v>553</v>
      </c>
      <c r="D396" s="667" t="s">
        <v>2186</v>
      </c>
      <c r="E396" s="666" t="s">
        <v>1140</v>
      </c>
      <c r="F396" s="667" t="s">
        <v>2193</v>
      </c>
      <c r="G396" s="666" t="s">
        <v>1027</v>
      </c>
      <c r="H396" s="666" t="s">
        <v>1178</v>
      </c>
      <c r="I396" s="666" t="s">
        <v>1178</v>
      </c>
      <c r="J396" s="666" t="s">
        <v>1179</v>
      </c>
      <c r="K396" s="666" t="s">
        <v>1177</v>
      </c>
      <c r="L396" s="668">
        <v>122.68999999999998</v>
      </c>
      <c r="M396" s="668">
        <v>3</v>
      </c>
      <c r="N396" s="669">
        <v>368.06999999999994</v>
      </c>
    </row>
    <row r="397" spans="1:14" ht="14.4" customHeight="1" x14ac:dyDescent="0.3">
      <c r="A397" s="664" t="s">
        <v>543</v>
      </c>
      <c r="B397" s="665" t="s">
        <v>2184</v>
      </c>
      <c r="C397" s="666" t="s">
        <v>553</v>
      </c>
      <c r="D397" s="667" t="s">
        <v>2186</v>
      </c>
      <c r="E397" s="666" t="s">
        <v>1140</v>
      </c>
      <c r="F397" s="667" t="s">
        <v>2193</v>
      </c>
      <c r="G397" s="666" t="s">
        <v>1027</v>
      </c>
      <c r="H397" s="666" t="s">
        <v>1649</v>
      </c>
      <c r="I397" s="666" t="s">
        <v>1649</v>
      </c>
      <c r="J397" s="666" t="s">
        <v>1650</v>
      </c>
      <c r="K397" s="666" t="s">
        <v>1177</v>
      </c>
      <c r="L397" s="668">
        <v>122.69</v>
      </c>
      <c r="M397" s="668">
        <v>2</v>
      </c>
      <c r="N397" s="669">
        <v>245.38</v>
      </c>
    </row>
    <row r="398" spans="1:14" ht="14.4" customHeight="1" x14ac:dyDescent="0.3">
      <c r="A398" s="664" t="s">
        <v>543</v>
      </c>
      <c r="B398" s="665" t="s">
        <v>2184</v>
      </c>
      <c r="C398" s="666" t="s">
        <v>553</v>
      </c>
      <c r="D398" s="667" t="s">
        <v>2186</v>
      </c>
      <c r="E398" s="666" t="s">
        <v>1140</v>
      </c>
      <c r="F398" s="667" t="s">
        <v>2193</v>
      </c>
      <c r="G398" s="666" t="s">
        <v>1027</v>
      </c>
      <c r="H398" s="666" t="s">
        <v>1651</v>
      </c>
      <c r="I398" s="666" t="s">
        <v>1651</v>
      </c>
      <c r="J398" s="666" t="s">
        <v>1652</v>
      </c>
      <c r="K398" s="666" t="s">
        <v>1177</v>
      </c>
      <c r="L398" s="668">
        <v>145.49999999999997</v>
      </c>
      <c r="M398" s="668">
        <v>3</v>
      </c>
      <c r="N398" s="669">
        <v>436.49999999999994</v>
      </c>
    </row>
    <row r="399" spans="1:14" ht="14.4" customHeight="1" x14ac:dyDescent="0.3">
      <c r="A399" s="664" t="s">
        <v>543</v>
      </c>
      <c r="B399" s="665" t="s">
        <v>2184</v>
      </c>
      <c r="C399" s="666" t="s">
        <v>553</v>
      </c>
      <c r="D399" s="667" t="s">
        <v>2186</v>
      </c>
      <c r="E399" s="666" t="s">
        <v>1140</v>
      </c>
      <c r="F399" s="667" t="s">
        <v>2193</v>
      </c>
      <c r="G399" s="666" t="s">
        <v>1027</v>
      </c>
      <c r="H399" s="666" t="s">
        <v>1653</v>
      </c>
      <c r="I399" s="666" t="s">
        <v>1653</v>
      </c>
      <c r="J399" s="666" t="s">
        <v>1654</v>
      </c>
      <c r="K399" s="666" t="s">
        <v>1638</v>
      </c>
      <c r="L399" s="668">
        <v>30.670000000000005</v>
      </c>
      <c r="M399" s="668">
        <v>20</v>
      </c>
      <c r="N399" s="669">
        <v>613.40000000000009</v>
      </c>
    </row>
    <row r="400" spans="1:14" ht="14.4" customHeight="1" x14ac:dyDescent="0.3">
      <c r="A400" s="664" t="s">
        <v>543</v>
      </c>
      <c r="B400" s="665" t="s">
        <v>2184</v>
      </c>
      <c r="C400" s="666" t="s">
        <v>553</v>
      </c>
      <c r="D400" s="667" t="s">
        <v>2186</v>
      </c>
      <c r="E400" s="666" t="s">
        <v>1140</v>
      </c>
      <c r="F400" s="667" t="s">
        <v>2193</v>
      </c>
      <c r="G400" s="666" t="s">
        <v>1027</v>
      </c>
      <c r="H400" s="666" t="s">
        <v>1655</v>
      </c>
      <c r="I400" s="666" t="s">
        <v>1656</v>
      </c>
      <c r="J400" s="666" t="s">
        <v>1657</v>
      </c>
      <c r="K400" s="666" t="s">
        <v>1638</v>
      </c>
      <c r="L400" s="668">
        <v>30.669895111978445</v>
      </c>
      <c r="M400" s="668">
        <v>24</v>
      </c>
      <c r="N400" s="669">
        <v>736.07748268748264</v>
      </c>
    </row>
    <row r="401" spans="1:14" ht="14.4" customHeight="1" x14ac:dyDescent="0.3">
      <c r="A401" s="664" t="s">
        <v>543</v>
      </c>
      <c r="B401" s="665" t="s">
        <v>2184</v>
      </c>
      <c r="C401" s="666" t="s">
        <v>553</v>
      </c>
      <c r="D401" s="667" t="s">
        <v>2186</v>
      </c>
      <c r="E401" s="666" t="s">
        <v>1140</v>
      </c>
      <c r="F401" s="667" t="s">
        <v>2193</v>
      </c>
      <c r="G401" s="666" t="s">
        <v>1027</v>
      </c>
      <c r="H401" s="666" t="s">
        <v>1658</v>
      </c>
      <c r="I401" s="666" t="s">
        <v>1659</v>
      </c>
      <c r="J401" s="666" t="s">
        <v>1660</v>
      </c>
      <c r="K401" s="666" t="s">
        <v>1638</v>
      </c>
      <c r="L401" s="668">
        <v>33.86</v>
      </c>
      <c r="M401" s="668">
        <v>6</v>
      </c>
      <c r="N401" s="669">
        <v>203.16</v>
      </c>
    </row>
    <row r="402" spans="1:14" ht="14.4" customHeight="1" x14ac:dyDescent="0.3">
      <c r="A402" s="664" t="s">
        <v>543</v>
      </c>
      <c r="B402" s="665" t="s">
        <v>2184</v>
      </c>
      <c r="C402" s="666" t="s">
        <v>553</v>
      </c>
      <c r="D402" s="667" t="s">
        <v>2186</v>
      </c>
      <c r="E402" s="666" t="s">
        <v>1197</v>
      </c>
      <c r="F402" s="667" t="s">
        <v>2194</v>
      </c>
      <c r="G402" s="666"/>
      <c r="H402" s="666" t="s">
        <v>1198</v>
      </c>
      <c r="I402" s="666" t="s">
        <v>1199</v>
      </c>
      <c r="J402" s="666" t="s">
        <v>1200</v>
      </c>
      <c r="K402" s="666" t="s">
        <v>1201</v>
      </c>
      <c r="L402" s="668">
        <v>674.31000000000006</v>
      </c>
      <c r="M402" s="668">
        <v>0.39999999999999997</v>
      </c>
      <c r="N402" s="669">
        <v>269.72399999999999</v>
      </c>
    </row>
    <row r="403" spans="1:14" ht="14.4" customHeight="1" x14ac:dyDescent="0.3">
      <c r="A403" s="664" t="s">
        <v>543</v>
      </c>
      <c r="B403" s="665" t="s">
        <v>2184</v>
      </c>
      <c r="C403" s="666" t="s">
        <v>553</v>
      </c>
      <c r="D403" s="667" t="s">
        <v>2186</v>
      </c>
      <c r="E403" s="666" t="s">
        <v>1197</v>
      </c>
      <c r="F403" s="667" t="s">
        <v>2194</v>
      </c>
      <c r="G403" s="666"/>
      <c r="H403" s="666" t="s">
        <v>1661</v>
      </c>
      <c r="I403" s="666" t="s">
        <v>1662</v>
      </c>
      <c r="J403" s="666" t="s">
        <v>1663</v>
      </c>
      <c r="K403" s="666" t="s">
        <v>1664</v>
      </c>
      <c r="L403" s="668">
        <v>128.07</v>
      </c>
      <c r="M403" s="668">
        <v>1</v>
      </c>
      <c r="N403" s="669">
        <v>128.07</v>
      </c>
    </row>
    <row r="404" spans="1:14" ht="14.4" customHeight="1" x14ac:dyDescent="0.3">
      <c r="A404" s="664" t="s">
        <v>543</v>
      </c>
      <c r="B404" s="665" t="s">
        <v>2184</v>
      </c>
      <c r="C404" s="666" t="s">
        <v>553</v>
      </c>
      <c r="D404" s="667" t="s">
        <v>2186</v>
      </c>
      <c r="E404" s="666" t="s">
        <v>1197</v>
      </c>
      <c r="F404" s="667" t="s">
        <v>2194</v>
      </c>
      <c r="G404" s="666"/>
      <c r="H404" s="666" t="s">
        <v>1202</v>
      </c>
      <c r="I404" s="666" t="s">
        <v>1202</v>
      </c>
      <c r="J404" s="666" t="s">
        <v>1203</v>
      </c>
      <c r="K404" s="666" t="s">
        <v>1204</v>
      </c>
      <c r="L404" s="668">
        <v>181.34110671936739</v>
      </c>
      <c r="M404" s="668">
        <v>25.300000000000033</v>
      </c>
      <c r="N404" s="669">
        <v>4587.9300000000012</v>
      </c>
    </row>
    <row r="405" spans="1:14" ht="14.4" customHeight="1" x14ac:dyDescent="0.3">
      <c r="A405" s="664" t="s">
        <v>543</v>
      </c>
      <c r="B405" s="665" t="s">
        <v>2184</v>
      </c>
      <c r="C405" s="666" t="s">
        <v>553</v>
      </c>
      <c r="D405" s="667" t="s">
        <v>2186</v>
      </c>
      <c r="E405" s="666" t="s">
        <v>1197</v>
      </c>
      <c r="F405" s="667" t="s">
        <v>2194</v>
      </c>
      <c r="G405" s="666"/>
      <c r="H405" s="666" t="s">
        <v>1205</v>
      </c>
      <c r="I405" s="666" t="s">
        <v>1205</v>
      </c>
      <c r="J405" s="666" t="s">
        <v>1206</v>
      </c>
      <c r="K405" s="666" t="s">
        <v>1207</v>
      </c>
      <c r="L405" s="668">
        <v>413.05</v>
      </c>
      <c r="M405" s="668">
        <v>1</v>
      </c>
      <c r="N405" s="669">
        <v>413.05</v>
      </c>
    </row>
    <row r="406" spans="1:14" ht="14.4" customHeight="1" x14ac:dyDescent="0.3">
      <c r="A406" s="664" t="s">
        <v>543</v>
      </c>
      <c r="B406" s="665" t="s">
        <v>2184</v>
      </c>
      <c r="C406" s="666" t="s">
        <v>553</v>
      </c>
      <c r="D406" s="667" t="s">
        <v>2186</v>
      </c>
      <c r="E406" s="666" t="s">
        <v>1197</v>
      </c>
      <c r="F406" s="667" t="s">
        <v>2194</v>
      </c>
      <c r="G406" s="666"/>
      <c r="H406" s="666" t="s">
        <v>1208</v>
      </c>
      <c r="I406" s="666" t="s">
        <v>1208</v>
      </c>
      <c r="J406" s="666" t="s">
        <v>1209</v>
      </c>
      <c r="K406" s="666" t="s">
        <v>1210</v>
      </c>
      <c r="L406" s="668">
        <v>264.00000000000017</v>
      </c>
      <c r="M406" s="668">
        <v>7.9999999999999956</v>
      </c>
      <c r="N406" s="669">
        <v>2112</v>
      </c>
    </row>
    <row r="407" spans="1:14" ht="14.4" customHeight="1" x14ac:dyDescent="0.3">
      <c r="A407" s="664" t="s">
        <v>543</v>
      </c>
      <c r="B407" s="665" t="s">
        <v>2184</v>
      </c>
      <c r="C407" s="666" t="s">
        <v>553</v>
      </c>
      <c r="D407" s="667" t="s">
        <v>2186</v>
      </c>
      <c r="E407" s="666" t="s">
        <v>1197</v>
      </c>
      <c r="F407" s="667" t="s">
        <v>2194</v>
      </c>
      <c r="G407" s="666"/>
      <c r="H407" s="666" t="s">
        <v>1211</v>
      </c>
      <c r="I407" s="666" t="s">
        <v>1211</v>
      </c>
      <c r="J407" s="666" t="s">
        <v>1212</v>
      </c>
      <c r="K407" s="666" t="s">
        <v>1213</v>
      </c>
      <c r="L407" s="668">
        <v>562.87</v>
      </c>
      <c r="M407" s="668">
        <v>1.2</v>
      </c>
      <c r="N407" s="669">
        <v>675.44399999999996</v>
      </c>
    </row>
    <row r="408" spans="1:14" ht="14.4" customHeight="1" x14ac:dyDescent="0.3">
      <c r="A408" s="664" t="s">
        <v>543</v>
      </c>
      <c r="B408" s="665" t="s">
        <v>2184</v>
      </c>
      <c r="C408" s="666" t="s">
        <v>553</v>
      </c>
      <c r="D408" s="667" t="s">
        <v>2186</v>
      </c>
      <c r="E408" s="666" t="s">
        <v>1197</v>
      </c>
      <c r="F408" s="667" t="s">
        <v>2194</v>
      </c>
      <c r="G408" s="666" t="s">
        <v>580</v>
      </c>
      <c r="H408" s="666" t="s">
        <v>1214</v>
      </c>
      <c r="I408" s="666" t="s">
        <v>1215</v>
      </c>
      <c r="J408" s="666" t="s">
        <v>1216</v>
      </c>
      <c r="K408" s="666" t="s">
        <v>1217</v>
      </c>
      <c r="L408" s="668">
        <v>31.795999999999992</v>
      </c>
      <c r="M408" s="668">
        <v>4</v>
      </c>
      <c r="N408" s="669">
        <v>127.18399999999997</v>
      </c>
    </row>
    <row r="409" spans="1:14" ht="14.4" customHeight="1" x14ac:dyDescent="0.3">
      <c r="A409" s="664" t="s">
        <v>543</v>
      </c>
      <c r="B409" s="665" t="s">
        <v>2184</v>
      </c>
      <c r="C409" s="666" t="s">
        <v>553</v>
      </c>
      <c r="D409" s="667" t="s">
        <v>2186</v>
      </c>
      <c r="E409" s="666" t="s">
        <v>1197</v>
      </c>
      <c r="F409" s="667" t="s">
        <v>2194</v>
      </c>
      <c r="G409" s="666" t="s">
        <v>580</v>
      </c>
      <c r="H409" s="666" t="s">
        <v>1665</v>
      </c>
      <c r="I409" s="666" t="s">
        <v>1666</v>
      </c>
      <c r="J409" s="666" t="s">
        <v>1226</v>
      </c>
      <c r="K409" s="666" t="s">
        <v>1667</v>
      </c>
      <c r="L409" s="668">
        <v>164.44999999999996</v>
      </c>
      <c r="M409" s="668">
        <v>1</v>
      </c>
      <c r="N409" s="669">
        <v>164.44999999999996</v>
      </c>
    </row>
    <row r="410" spans="1:14" ht="14.4" customHeight="1" x14ac:dyDescent="0.3">
      <c r="A410" s="664" t="s">
        <v>543</v>
      </c>
      <c r="B410" s="665" t="s">
        <v>2184</v>
      </c>
      <c r="C410" s="666" t="s">
        <v>553</v>
      </c>
      <c r="D410" s="667" t="s">
        <v>2186</v>
      </c>
      <c r="E410" s="666" t="s">
        <v>1197</v>
      </c>
      <c r="F410" s="667" t="s">
        <v>2194</v>
      </c>
      <c r="G410" s="666" t="s">
        <v>580</v>
      </c>
      <c r="H410" s="666" t="s">
        <v>1668</v>
      </c>
      <c r="I410" s="666" t="s">
        <v>1669</v>
      </c>
      <c r="J410" s="666" t="s">
        <v>1670</v>
      </c>
      <c r="K410" s="666" t="s">
        <v>1671</v>
      </c>
      <c r="L410" s="668">
        <v>98.47</v>
      </c>
      <c r="M410" s="668">
        <v>1</v>
      </c>
      <c r="N410" s="669">
        <v>98.47</v>
      </c>
    </row>
    <row r="411" spans="1:14" ht="14.4" customHeight="1" x14ac:dyDescent="0.3">
      <c r="A411" s="664" t="s">
        <v>543</v>
      </c>
      <c r="B411" s="665" t="s">
        <v>2184</v>
      </c>
      <c r="C411" s="666" t="s">
        <v>553</v>
      </c>
      <c r="D411" s="667" t="s">
        <v>2186</v>
      </c>
      <c r="E411" s="666" t="s">
        <v>1197</v>
      </c>
      <c r="F411" s="667" t="s">
        <v>2194</v>
      </c>
      <c r="G411" s="666" t="s">
        <v>580</v>
      </c>
      <c r="H411" s="666" t="s">
        <v>1672</v>
      </c>
      <c r="I411" s="666" t="s">
        <v>1673</v>
      </c>
      <c r="J411" s="666" t="s">
        <v>1674</v>
      </c>
      <c r="K411" s="666" t="s">
        <v>1675</v>
      </c>
      <c r="L411" s="668">
        <v>64.04000000000002</v>
      </c>
      <c r="M411" s="668">
        <v>1</v>
      </c>
      <c r="N411" s="669">
        <v>64.04000000000002</v>
      </c>
    </row>
    <row r="412" spans="1:14" ht="14.4" customHeight="1" x14ac:dyDescent="0.3">
      <c r="A412" s="664" t="s">
        <v>543</v>
      </c>
      <c r="B412" s="665" t="s">
        <v>2184</v>
      </c>
      <c r="C412" s="666" t="s">
        <v>553</v>
      </c>
      <c r="D412" s="667" t="s">
        <v>2186</v>
      </c>
      <c r="E412" s="666" t="s">
        <v>1197</v>
      </c>
      <c r="F412" s="667" t="s">
        <v>2194</v>
      </c>
      <c r="G412" s="666" t="s">
        <v>580</v>
      </c>
      <c r="H412" s="666" t="s">
        <v>1676</v>
      </c>
      <c r="I412" s="666" t="s">
        <v>1677</v>
      </c>
      <c r="J412" s="666" t="s">
        <v>1678</v>
      </c>
      <c r="K412" s="666" t="s">
        <v>1679</v>
      </c>
      <c r="L412" s="668">
        <v>44.150054984178809</v>
      </c>
      <c r="M412" s="668">
        <v>6</v>
      </c>
      <c r="N412" s="669">
        <v>264.90032990507285</v>
      </c>
    </row>
    <row r="413" spans="1:14" ht="14.4" customHeight="1" x14ac:dyDescent="0.3">
      <c r="A413" s="664" t="s">
        <v>543</v>
      </c>
      <c r="B413" s="665" t="s">
        <v>2184</v>
      </c>
      <c r="C413" s="666" t="s">
        <v>553</v>
      </c>
      <c r="D413" s="667" t="s">
        <v>2186</v>
      </c>
      <c r="E413" s="666" t="s">
        <v>1197</v>
      </c>
      <c r="F413" s="667" t="s">
        <v>2194</v>
      </c>
      <c r="G413" s="666" t="s">
        <v>580</v>
      </c>
      <c r="H413" s="666" t="s">
        <v>1218</v>
      </c>
      <c r="I413" s="666" t="s">
        <v>1218</v>
      </c>
      <c r="J413" s="666" t="s">
        <v>1219</v>
      </c>
      <c r="K413" s="666" t="s">
        <v>1220</v>
      </c>
      <c r="L413" s="668">
        <v>286</v>
      </c>
      <c r="M413" s="668">
        <v>12.400000000000004</v>
      </c>
      <c r="N413" s="669">
        <v>3546.400000000001</v>
      </c>
    </row>
    <row r="414" spans="1:14" ht="14.4" customHeight="1" x14ac:dyDescent="0.3">
      <c r="A414" s="664" t="s">
        <v>543</v>
      </c>
      <c r="B414" s="665" t="s">
        <v>2184</v>
      </c>
      <c r="C414" s="666" t="s">
        <v>553</v>
      </c>
      <c r="D414" s="667" t="s">
        <v>2186</v>
      </c>
      <c r="E414" s="666" t="s">
        <v>1197</v>
      </c>
      <c r="F414" s="667" t="s">
        <v>2194</v>
      </c>
      <c r="G414" s="666" t="s">
        <v>580</v>
      </c>
      <c r="H414" s="666" t="s">
        <v>1680</v>
      </c>
      <c r="I414" s="666" t="s">
        <v>1680</v>
      </c>
      <c r="J414" s="666" t="s">
        <v>1681</v>
      </c>
      <c r="K414" s="666" t="s">
        <v>1682</v>
      </c>
      <c r="L414" s="668">
        <v>393.82000000000033</v>
      </c>
      <c r="M414" s="668">
        <v>1</v>
      </c>
      <c r="N414" s="669">
        <v>393.82000000000033</v>
      </c>
    </row>
    <row r="415" spans="1:14" ht="14.4" customHeight="1" x14ac:dyDescent="0.3">
      <c r="A415" s="664" t="s">
        <v>543</v>
      </c>
      <c r="B415" s="665" t="s">
        <v>2184</v>
      </c>
      <c r="C415" s="666" t="s">
        <v>553</v>
      </c>
      <c r="D415" s="667" t="s">
        <v>2186</v>
      </c>
      <c r="E415" s="666" t="s">
        <v>1197</v>
      </c>
      <c r="F415" s="667" t="s">
        <v>2194</v>
      </c>
      <c r="G415" s="666" t="s">
        <v>580</v>
      </c>
      <c r="H415" s="666" t="s">
        <v>1683</v>
      </c>
      <c r="I415" s="666" t="s">
        <v>1684</v>
      </c>
      <c r="J415" s="666" t="s">
        <v>1685</v>
      </c>
      <c r="K415" s="666" t="s">
        <v>1686</v>
      </c>
      <c r="L415" s="668">
        <v>58.72</v>
      </c>
      <c r="M415" s="668">
        <v>3</v>
      </c>
      <c r="N415" s="669">
        <v>176.16</v>
      </c>
    </row>
    <row r="416" spans="1:14" ht="14.4" customHeight="1" x14ac:dyDescent="0.3">
      <c r="A416" s="664" t="s">
        <v>543</v>
      </c>
      <c r="B416" s="665" t="s">
        <v>2184</v>
      </c>
      <c r="C416" s="666" t="s">
        <v>553</v>
      </c>
      <c r="D416" s="667" t="s">
        <v>2186</v>
      </c>
      <c r="E416" s="666" t="s">
        <v>1197</v>
      </c>
      <c r="F416" s="667" t="s">
        <v>2194</v>
      </c>
      <c r="G416" s="666" t="s">
        <v>1027</v>
      </c>
      <c r="H416" s="666" t="s">
        <v>1221</v>
      </c>
      <c r="I416" s="666" t="s">
        <v>1221</v>
      </c>
      <c r="J416" s="666" t="s">
        <v>1222</v>
      </c>
      <c r="K416" s="666" t="s">
        <v>1223</v>
      </c>
      <c r="L416" s="668">
        <v>68.238008455455244</v>
      </c>
      <c r="M416" s="668">
        <v>2.0000000000000004</v>
      </c>
      <c r="N416" s="669">
        <v>136.47601691091052</v>
      </c>
    </row>
    <row r="417" spans="1:14" ht="14.4" customHeight="1" x14ac:dyDescent="0.3">
      <c r="A417" s="664" t="s">
        <v>543</v>
      </c>
      <c r="B417" s="665" t="s">
        <v>2184</v>
      </c>
      <c r="C417" s="666" t="s">
        <v>553</v>
      </c>
      <c r="D417" s="667" t="s">
        <v>2186</v>
      </c>
      <c r="E417" s="666" t="s">
        <v>1197</v>
      </c>
      <c r="F417" s="667" t="s">
        <v>2194</v>
      </c>
      <c r="G417" s="666" t="s">
        <v>1027</v>
      </c>
      <c r="H417" s="666" t="s">
        <v>1687</v>
      </c>
      <c r="I417" s="666" t="s">
        <v>1688</v>
      </c>
      <c r="J417" s="666" t="s">
        <v>1689</v>
      </c>
      <c r="K417" s="666" t="s">
        <v>1690</v>
      </c>
      <c r="L417" s="668">
        <v>115.94</v>
      </c>
      <c r="M417" s="668">
        <v>6</v>
      </c>
      <c r="N417" s="669">
        <v>695.64</v>
      </c>
    </row>
    <row r="418" spans="1:14" ht="14.4" customHeight="1" x14ac:dyDescent="0.3">
      <c r="A418" s="664" t="s">
        <v>543</v>
      </c>
      <c r="B418" s="665" t="s">
        <v>2184</v>
      </c>
      <c r="C418" s="666" t="s">
        <v>553</v>
      </c>
      <c r="D418" s="667" t="s">
        <v>2186</v>
      </c>
      <c r="E418" s="666" t="s">
        <v>1197</v>
      </c>
      <c r="F418" s="667" t="s">
        <v>2194</v>
      </c>
      <c r="G418" s="666" t="s">
        <v>1027</v>
      </c>
      <c r="H418" s="666" t="s">
        <v>1224</v>
      </c>
      <c r="I418" s="666" t="s">
        <v>1225</v>
      </c>
      <c r="J418" s="666" t="s">
        <v>1226</v>
      </c>
      <c r="K418" s="666" t="s">
        <v>1227</v>
      </c>
      <c r="L418" s="668">
        <v>22.087075000000002</v>
      </c>
      <c r="M418" s="668">
        <v>40</v>
      </c>
      <c r="N418" s="669">
        <v>883.48300000000006</v>
      </c>
    </row>
    <row r="419" spans="1:14" ht="14.4" customHeight="1" x14ac:dyDescent="0.3">
      <c r="A419" s="664" t="s">
        <v>543</v>
      </c>
      <c r="B419" s="665" t="s">
        <v>2184</v>
      </c>
      <c r="C419" s="666" t="s">
        <v>553</v>
      </c>
      <c r="D419" s="667" t="s">
        <v>2186</v>
      </c>
      <c r="E419" s="666" t="s">
        <v>1197</v>
      </c>
      <c r="F419" s="667" t="s">
        <v>2194</v>
      </c>
      <c r="G419" s="666" t="s">
        <v>1027</v>
      </c>
      <c r="H419" s="666" t="s">
        <v>1232</v>
      </c>
      <c r="I419" s="666" t="s">
        <v>1233</v>
      </c>
      <c r="J419" s="666" t="s">
        <v>1234</v>
      </c>
      <c r="K419" s="666" t="s">
        <v>1235</v>
      </c>
      <c r="L419" s="668">
        <v>121.82591053044864</v>
      </c>
      <c r="M419" s="668">
        <v>146.19999999999968</v>
      </c>
      <c r="N419" s="669">
        <v>17810.948119551551</v>
      </c>
    </row>
    <row r="420" spans="1:14" ht="14.4" customHeight="1" x14ac:dyDescent="0.3">
      <c r="A420" s="664" t="s">
        <v>543</v>
      </c>
      <c r="B420" s="665" t="s">
        <v>2184</v>
      </c>
      <c r="C420" s="666" t="s">
        <v>553</v>
      </c>
      <c r="D420" s="667" t="s">
        <v>2186</v>
      </c>
      <c r="E420" s="666" t="s">
        <v>1197</v>
      </c>
      <c r="F420" s="667" t="s">
        <v>2194</v>
      </c>
      <c r="G420" s="666" t="s">
        <v>1027</v>
      </c>
      <c r="H420" s="666" t="s">
        <v>1236</v>
      </c>
      <c r="I420" s="666" t="s">
        <v>1236</v>
      </c>
      <c r="J420" s="666" t="s">
        <v>1237</v>
      </c>
      <c r="K420" s="666" t="s">
        <v>1238</v>
      </c>
      <c r="L420" s="668">
        <v>517</v>
      </c>
      <c r="M420" s="668">
        <v>6</v>
      </c>
      <c r="N420" s="669">
        <v>3102</v>
      </c>
    </row>
    <row r="421" spans="1:14" ht="14.4" customHeight="1" x14ac:dyDescent="0.3">
      <c r="A421" s="664" t="s">
        <v>543</v>
      </c>
      <c r="B421" s="665" t="s">
        <v>2184</v>
      </c>
      <c r="C421" s="666" t="s">
        <v>553</v>
      </c>
      <c r="D421" s="667" t="s">
        <v>2186</v>
      </c>
      <c r="E421" s="666" t="s">
        <v>1197</v>
      </c>
      <c r="F421" s="667" t="s">
        <v>2194</v>
      </c>
      <c r="G421" s="666" t="s">
        <v>1027</v>
      </c>
      <c r="H421" s="666" t="s">
        <v>1691</v>
      </c>
      <c r="I421" s="666" t="s">
        <v>1692</v>
      </c>
      <c r="J421" s="666" t="s">
        <v>1693</v>
      </c>
      <c r="K421" s="666" t="s">
        <v>1694</v>
      </c>
      <c r="L421" s="668">
        <v>28.89</v>
      </c>
      <c r="M421" s="668">
        <v>34</v>
      </c>
      <c r="N421" s="669">
        <v>982.26</v>
      </c>
    </row>
    <row r="422" spans="1:14" ht="14.4" customHeight="1" x14ac:dyDescent="0.3">
      <c r="A422" s="664" t="s">
        <v>543</v>
      </c>
      <c r="B422" s="665" t="s">
        <v>2184</v>
      </c>
      <c r="C422" s="666" t="s">
        <v>553</v>
      </c>
      <c r="D422" s="667" t="s">
        <v>2186</v>
      </c>
      <c r="E422" s="666" t="s">
        <v>1197</v>
      </c>
      <c r="F422" s="667" t="s">
        <v>2194</v>
      </c>
      <c r="G422" s="666" t="s">
        <v>1027</v>
      </c>
      <c r="H422" s="666" t="s">
        <v>1239</v>
      </c>
      <c r="I422" s="666" t="s">
        <v>1240</v>
      </c>
      <c r="J422" s="666" t="s">
        <v>1241</v>
      </c>
      <c r="K422" s="666" t="s">
        <v>1242</v>
      </c>
      <c r="L422" s="668">
        <v>12209.670000000002</v>
      </c>
      <c r="M422" s="668">
        <v>5</v>
      </c>
      <c r="N422" s="669">
        <v>61048.350000000006</v>
      </c>
    </row>
    <row r="423" spans="1:14" ht="14.4" customHeight="1" x14ac:dyDescent="0.3">
      <c r="A423" s="664" t="s">
        <v>543</v>
      </c>
      <c r="B423" s="665" t="s">
        <v>2184</v>
      </c>
      <c r="C423" s="666" t="s">
        <v>553</v>
      </c>
      <c r="D423" s="667" t="s">
        <v>2186</v>
      </c>
      <c r="E423" s="666" t="s">
        <v>1197</v>
      </c>
      <c r="F423" s="667" t="s">
        <v>2194</v>
      </c>
      <c r="G423" s="666" t="s">
        <v>1027</v>
      </c>
      <c r="H423" s="666" t="s">
        <v>1247</v>
      </c>
      <c r="I423" s="666" t="s">
        <v>1247</v>
      </c>
      <c r="J423" s="666" t="s">
        <v>1248</v>
      </c>
      <c r="K423" s="666" t="s">
        <v>1249</v>
      </c>
      <c r="L423" s="668">
        <v>462</v>
      </c>
      <c r="M423" s="668">
        <v>9</v>
      </c>
      <c r="N423" s="669">
        <v>4158</v>
      </c>
    </row>
    <row r="424" spans="1:14" ht="14.4" customHeight="1" x14ac:dyDescent="0.3">
      <c r="A424" s="664" t="s">
        <v>543</v>
      </c>
      <c r="B424" s="665" t="s">
        <v>2184</v>
      </c>
      <c r="C424" s="666" t="s">
        <v>553</v>
      </c>
      <c r="D424" s="667" t="s">
        <v>2186</v>
      </c>
      <c r="E424" s="666" t="s">
        <v>1197</v>
      </c>
      <c r="F424" s="667" t="s">
        <v>2194</v>
      </c>
      <c r="G424" s="666" t="s">
        <v>1027</v>
      </c>
      <c r="H424" s="666" t="s">
        <v>1695</v>
      </c>
      <c r="I424" s="666" t="s">
        <v>1695</v>
      </c>
      <c r="J424" s="666" t="s">
        <v>1696</v>
      </c>
      <c r="K424" s="666" t="s">
        <v>1697</v>
      </c>
      <c r="L424" s="668">
        <v>217.8</v>
      </c>
      <c r="M424" s="668">
        <v>1</v>
      </c>
      <c r="N424" s="669">
        <v>217.8</v>
      </c>
    </row>
    <row r="425" spans="1:14" ht="14.4" customHeight="1" x14ac:dyDescent="0.3">
      <c r="A425" s="664" t="s">
        <v>543</v>
      </c>
      <c r="B425" s="665" t="s">
        <v>2184</v>
      </c>
      <c r="C425" s="666" t="s">
        <v>553</v>
      </c>
      <c r="D425" s="667" t="s">
        <v>2186</v>
      </c>
      <c r="E425" s="666" t="s">
        <v>1197</v>
      </c>
      <c r="F425" s="667" t="s">
        <v>2194</v>
      </c>
      <c r="G425" s="666" t="s">
        <v>1027</v>
      </c>
      <c r="H425" s="666" t="s">
        <v>1253</v>
      </c>
      <c r="I425" s="666" t="s">
        <v>1254</v>
      </c>
      <c r="J425" s="666" t="s">
        <v>1255</v>
      </c>
      <c r="K425" s="666" t="s">
        <v>1256</v>
      </c>
      <c r="L425" s="668">
        <v>264</v>
      </c>
      <c r="M425" s="668">
        <v>2.2999999999999998</v>
      </c>
      <c r="N425" s="669">
        <v>607.19999999999993</v>
      </c>
    </row>
    <row r="426" spans="1:14" ht="14.4" customHeight="1" x14ac:dyDescent="0.3">
      <c r="A426" s="664" t="s">
        <v>543</v>
      </c>
      <c r="B426" s="665" t="s">
        <v>2184</v>
      </c>
      <c r="C426" s="666" t="s">
        <v>553</v>
      </c>
      <c r="D426" s="667" t="s">
        <v>2186</v>
      </c>
      <c r="E426" s="666" t="s">
        <v>1197</v>
      </c>
      <c r="F426" s="667" t="s">
        <v>2194</v>
      </c>
      <c r="G426" s="666" t="s">
        <v>1027</v>
      </c>
      <c r="H426" s="666" t="s">
        <v>1257</v>
      </c>
      <c r="I426" s="666" t="s">
        <v>1257</v>
      </c>
      <c r="J426" s="666" t="s">
        <v>1258</v>
      </c>
      <c r="K426" s="666" t="s">
        <v>1204</v>
      </c>
      <c r="L426" s="668">
        <v>884.4785714285714</v>
      </c>
      <c r="M426" s="668">
        <v>7</v>
      </c>
      <c r="N426" s="669">
        <v>6191.3499999999995</v>
      </c>
    </row>
    <row r="427" spans="1:14" ht="14.4" customHeight="1" x14ac:dyDescent="0.3">
      <c r="A427" s="664" t="s">
        <v>543</v>
      </c>
      <c r="B427" s="665" t="s">
        <v>2184</v>
      </c>
      <c r="C427" s="666" t="s">
        <v>553</v>
      </c>
      <c r="D427" s="667" t="s">
        <v>2186</v>
      </c>
      <c r="E427" s="666" t="s">
        <v>1259</v>
      </c>
      <c r="F427" s="667" t="s">
        <v>2195</v>
      </c>
      <c r="G427" s="666" t="s">
        <v>580</v>
      </c>
      <c r="H427" s="666" t="s">
        <v>1698</v>
      </c>
      <c r="I427" s="666" t="s">
        <v>1699</v>
      </c>
      <c r="J427" s="666" t="s">
        <v>1700</v>
      </c>
      <c r="K427" s="666" t="s">
        <v>1701</v>
      </c>
      <c r="L427" s="668">
        <v>765.13</v>
      </c>
      <c r="M427" s="668">
        <v>1</v>
      </c>
      <c r="N427" s="669">
        <v>765.13</v>
      </c>
    </row>
    <row r="428" spans="1:14" ht="14.4" customHeight="1" x14ac:dyDescent="0.3">
      <c r="A428" s="664" t="s">
        <v>543</v>
      </c>
      <c r="B428" s="665" t="s">
        <v>2184</v>
      </c>
      <c r="C428" s="666" t="s">
        <v>553</v>
      </c>
      <c r="D428" s="667" t="s">
        <v>2186</v>
      </c>
      <c r="E428" s="666" t="s">
        <v>1277</v>
      </c>
      <c r="F428" s="667" t="s">
        <v>2197</v>
      </c>
      <c r="G428" s="666" t="s">
        <v>580</v>
      </c>
      <c r="H428" s="666" t="s">
        <v>1278</v>
      </c>
      <c r="I428" s="666" t="s">
        <v>1279</v>
      </c>
      <c r="J428" s="666" t="s">
        <v>1280</v>
      </c>
      <c r="K428" s="666" t="s">
        <v>1281</v>
      </c>
      <c r="L428" s="668">
        <v>2395.0333856104994</v>
      </c>
      <c r="M428" s="668">
        <v>10</v>
      </c>
      <c r="N428" s="669">
        <v>23950.333856104993</v>
      </c>
    </row>
    <row r="429" spans="1:14" ht="14.4" customHeight="1" x14ac:dyDescent="0.3">
      <c r="A429" s="664" t="s">
        <v>543</v>
      </c>
      <c r="B429" s="665" t="s">
        <v>2184</v>
      </c>
      <c r="C429" s="666" t="s">
        <v>553</v>
      </c>
      <c r="D429" s="667" t="s">
        <v>2186</v>
      </c>
      <c r="E429" s="666" t="s">
        <v>1277</v>
      </c>
      <c r="F429" s="667" t="s">
        <v>2197</v>
      </c>
      <c r="G429" s="666" t="s">
        <v>580</v>
      </c>
      <c r="H429" s="666" t="s">
        <v>1282</v>
      </c>
      <c r="I429" s="666" t="s">
        <v>1283</v>
      </c>
      <c r="J429" s="666" t="s">
        <v>1284</v>
      </c>
      <c r="K429" s="666" t="s">
        <v>1281</v>
      </c>
      <c r="L429" s="668">
        <v>2228.8199999999997</v>
      </c>
      <c r="M429" s="668">
        <v>8</v>
      </c>
      <c r="N429" s="669">
        <v>17830.559999999998</v>
      </c>
    </row>
    <row r="430" spans="1:14" ht="14.4" customHeight="1" x14ac:dyDescent="0.3">
      <c r="A430" s="664" t="s">
        <v>543</v>
      </c>
      <c r="B430" s="665" t="s">
        <v>2184</v>
      </c>
      <c r="C430" s="666" t="s">
        <v>553</v>
      </c>
      <c r="D430" s="667" t="s">
        <v>2186</v>
      </c>
      <c r="E430" s="666" t="s">
        <v>1277</v>
      </c>
      <c r="F430" s="667" t="s">
        <v>2197</v>
      </c>
      <c r="G430" s="666" t="s">
        <v>580</v>
      </c>
      <c r="H430" s="666" t="s">
        <v>1285</v>
      </c>
      <c r="I430" s="666" t="s">
        <v>1286</v>
      </c>
      <c r="J430" s="666" t="s">
        <v>1287</v>
      </c>
      <c r="K430" s="666" t="s">
        <v>1288</v>
      </c>
      <c r="L430" s="668">
        <v>1680.58</v>
      </c>
      <c r="M430" s="668">
        <v>1</v>
      </c>
      <c r="N430" s="669">
        <v>1680.58</v>
      </c>
    </row>
    <row r="431" spans="1:14" ht="14.4" customHeight="1" x14ac:dyDescent="0.3">
      <c r="A431" s="664" t="s">
        <v>543</v>
      </c>
      <c r="B431" s="665" t="s">
        <v>2184</v>
      </c>
      <c r="C431" s="666" t="s">
        <v>556</v>
      </c>
      <c r="D431" s="667" t="s">
        <v>2187</v>
      </c>
      <c r="E431" s="666" t="s">
        <v>571</v>
      </c>
      <c r="F431" s="667" t="s">
        <v>2192</v>
      </c>
      <c r="G431" s="666" t="s">
        <v>580</v>
      </c>
      <c r="H431" s="666" t="s">
        <v>581</v>
      </c>
      <c r="I431" s="666" t="s">
        <v>581</v>
      </c>
      <c r="J431" s="666" t="s">
        <v>582</v>
      </c>
      <c r="K431" s="666" t="s">
        <v>583</v>
      </c>
      <c r="L431" s="668">
        <v>171.6002106562575</v>
      </c>
      <c r="M431" s="668">
        <v>86</v>
      </c>
      <c r="N431" s="669">
        <v>14757.618116438145</v>
      </c>
    </row>
    <row r="432" spans="1:14" ht="14.4" customHeight="1" x14ac:dyDescent="0.3">
      <c r="A432" s="664" t="s">
        <v>543</v>
      </c>
      <c r="B432" s="665" t="s">
        <v>2184</v>
      </c>
      <c r="C432" s="666" t="s">
        <v>556</v>
      </c>
      <c r="D432" s="667" t="s">
        <v>2187</v>
      </c>
      <c r="E432" s="666" t="s">
        <v>571</v>
      </c>
      <c r="F432" s="667" t="s">
        <v>2192</v>
      </c>
      <c r="G432" s="666" t="s">
        <v>580</v>
      </c>
      <c r="H432" s="666" t="s">
        <v>584</v>
      </c>
      <c r="I432" s="666" t="s">
        <v>584</v>
      </c>
      <c r="J432" s="666" t="s">
        <v>585</v>
      </c>
      <c r="K432" s="666" t="s">
        <v>586</v>
      </c>
      <c r="L432" s="668">
        <v>173.69</v>
      </c>
      <c r="M432" s="668">
        <v>47</v>
      </c>
      <c r="N432" s="669">
        <v>8163.43</v>
      </c>
    </row>
    <row r="433" spans="1:14" ht="14.4" customHeight="1" x14ac:dyDescent="0.3">
      <c r="A433" s="664" t="s">
        <v>543</v>
      </c>
      <c r="B433" s="665" t="s">
        <v>2184</v>
      </c>
      <c r="C433" s="666" t="s">
        <v>556</v>
      </c>
      <c r="D433" s="667" t="s">
        <v>2187</v>
      </c>
      <c r="E433" s="666" t="s">
        <v>571</v>
      </c>
      <c r="F433" s="667" t="s">
        <v>2192</v>
      </c>
      <c r="G433" s="666" t="s">
        <v>580</v>
      </c>
      <c r="H433" s="666" t="s">
        <v>1702</v>
      </c>
      <c r="I433" s="666" t="s">
        <v>1702</v>
      </c>
      <c r="J433" s="666" t="s">
        <v>588</v>
      </c>
      <c r="K433" s="666" t="s">
        <v>586</v>
      </c>
      <c r="L433" s="668">
        <v>143</v>
      </c>
      <c r="M433" s="668">
        <v>5</v>
      </c>
      <c r="N433" s="669">
        <v>715</v>
      </c>
    </row>
    <row r="434" spans="1:14" ht="14.4" customHeight="1" x14ac:dyDescent="0.3">
      <c r="A434" s="664" t="s">
        <v>543</v>
      </c>
      <c r="B434" s="665" t="s">
        <v>2184</v>
      </c>
      <c r="C434" s="666" t="s">
        <v>556</v>
      </c>
      <c r="D434" s="667" t="s">
        <v>2187</v>
      </c>
      <c r="E434" s="666" t="s">
        <v>571</v>
      </c>
      <c r="F434" s="667" t="s">
        <v>2192</v>
      </c>
      <c r="G434" s="666" t="s">
        <v>580</v>
      </c>
      <c r="H434" s="666" t="s">
        <v>590</v>
      </c>
      <c r="I434" s="666" t="s">
        <v>590</v>
      </c>
      <c r="J434" s="666" t="s">
        <v>582</v>
      </c>
      <c r="K434" s="666" t="s">
        <v>591</v>
      </c>
      <c r="L434" s="668">
        <v>92.950000000000017</v>
      </c>
      <c r="M434" s="668">
        <v>21</v>
      </c>
      <c r="N434" s="669">
        <v>1951.9500000000003</v>
      </c>
    </row>
    <row r="435" spans="1:14" ht="14.4" customHeight="1" x14ac:dyDescent="0.3">
      <c r="A435" s="664" t="s">
        <v>543</v>
      </c>
      <c r="B435" s="665" t="s">
        <v>2184</v>
      </c>
      <c r="C435" s="666" t="s">
        <v>556</v>
      </c>
      <c r="D435" s="667" t="s">
        <v>2187</v>
      </c>
      <c r="E435" s="666" t="s">
        <v>571</v>
      </c>
      <c r="F435" s="667" t="s">
        <v>2192</v>
      </c>
      <c r="G435" s="666" t="s">
        <v>580</v>
      </c>
      <c r="H435" s="666" t="s">
        <v>602</v>
      </c>
      <c r="I435" s="666" t="s">
        <v>603</v>
      </c>
      <c r="J435" s="666" t="s">
        <v>604</v>
      </c>
      <c r="K435" s="666" t="s">
        <v>605</v>
      </c>
      <c r="L435" s="668">
        <v>96.820002175212124</v>
      </c>
      <c r="M435" s="668">
        <v>13</v>
      </c>
      <c r="N435" s="669">
        <v>1258.6600282777576</v>
      </c>
    </row>
    <row r="436" spans="1:14" ht="14.4" customHeight="1" x14ac:dyDescent="0.3">
      <c r="A436" s="664" t="s">
        <v>543</v>
      </c>
      <c r="B436" s="665" t="s">
        <v>2184</v>
      </c>
      <c r="C436" s="666" t="s">
        <v>556</v>
      </c>
      <c r="D436" s="667" t="s">
        <v>2187</v>
      </c>
      <c r="E436" s="666" t="s">
        <v>571</v>
      </c>
      <c r="F436" s="667" t="s">
        <v>2192</v>
      </c>
      <c r="G436" s="666" t="s">
        <v>580</v>
      </c>
      <c r="H436" s="666" t="s">
        <v>609</v>
      </c>
      <c r="I436" s="666" t="s">
        <v>610</v>
      </c>
      <c r="J436" s="666" t="s">
        <v>611</v>
      </c>
      <c r="K436" s="666" t="s">
        <v>612</v>
      </c>
      <c r="L436" s="668">
        <v>167.60999999999999</v>
      </c>
      <c r="M436" s="668">
        <v>2</v>
      </c>
      <c r="N436" s="669">
        <v>335.21999999999997</v>
      </c>
    </row>
    <row r="437" spans="1:14" ht="14.4" customHeight="1" x14ac:dyDescent="0.3">
      <c r="A437" s="664" t="s">
        <v>543</v>
      </c>
      <c r="B437" s="665" t="s">
        <v>2184</v>
      </c>
      <c r="C437" s="666" t="s">
        <v>556</v>
      </c>
      <c r="D437" s="667" t="s">
        <v>2187</v>
      </c>
      <c r="E437" s="666" t="s">
        <v>571</v>
      </c>
      <c r="F437" s="667" t="s">
        <v>2192</v>
      </c>
      <c r="G437" s="666" t="s">
        <v>580</v>
      </c>
      <c r="H437" s="666" t="s">
        <v>1703</v>
      </c>
      <c r="I437" s="666" t="s">
        <v>971</v>
      </c>
      <c r="J437" s="666" t="s">
        <v>1704</v>
      </c>
      <c r="K437" s="666" t="s">
        <v>1705</v>
      </c>
      <c r="L437" s="668">
        <v>71.480820310256348</v>
      </c>
      <c r="M437" s="668">
        <v>2</v>
      </c>
      <c r="N437" s="669">
        <v>142.9616406205127</v>
      </c>
    </row>
    <row r="438" spans="1:14" ht="14.4" customHeight="1" x14ac:dyDescent="0.3">
      <c r="A438" s="664" t="s">
        <v>543</v>
      </c>
      <c r="B438" s="665" t="s">
        <v>2184</v>
      </c>
      <c r="C438" s="666" t="s">
        <v>556</v>
      </c>
      <c r="D438" s="667" t="s">
        <v>2187</v>
      </c>
      <c r="E438" s="666" t="s">
        <v>571</v>
      </c>
      <c r="F438" s="667" t="s">
        <v>2192</v>
      </c>
      <c r="G438" s="666" t="s">
        <v>580</v>
      </c>
      <c r="H438" s="666" t="s">
        <v>1313</v>
      </c>
      <c r="I438" s="666" t="s">
        <v>1314</v>
      </c>
      <c r="J438" s="666" t="s">
        <v>1315</v>
      </c>
      <c r="K438" s="666" t="s">
        <v>1316</v>
      </c>
      <c r="L438" s="668">
        <v>63.950175158347818</v>
      </c>
      <c r="M438" s="668">
        <v>2</v>
      </c>
      <c r="N438" s="669">
        <v>127.90035031669564</v>
      </c>
    </row>
    <row r="439" spans="1:14" ht="14.4" customHeight="1" x14ac:dyDescent="0.3">
      <c r="A439" s="664" t="s">
        <v>543</v>
      </c>
      <c r="B439" s="665" t="s">
        <v>2184</v>
      </c>
      <c r="C439" s="666" t="s">
        <v>556</v>
      </c>
      <c r="D439" s="667" t="s">
        <v>2187</v>
      </c>
      <c r="E439" s="666" t="s">
        <v>571</v>
      </c>
      <c r="F439" s="667" t="s">
        <v>2192</v>
      </c>
      <c r="G439" s="666" t="s">
        <v>580</v>
      </c>
      <c r="H439" s="666" t="s">
        <v>1320</v>
      </c>
      <c r="I439" s="666" t="s">
        <v>1321</v>
      </c>
      <c r="J439" s="666" t="s">
        <v>1322</v>
      </c>
      <c r="K439" s="666" t="s">
        <v>1323</v>
      </c>
      <c r="L439" s="668">
        <v>79.790000000000006</v>
      </c>
      <c r="M439" s="668">
        <v>10</v>
      </c>
      <c r="N439" s="669">
        <v>797.90000000000009</v>
      </c>
    </row>
    <row r="440" spans="1:14" ht="14.4" customHeight="1" x14ac:dyDescent="0.3">
      <c r="A440" s="664" t="s">
        <v>543</v>
      </c>
      <c r="B440" s="665" t="s">
        <v>2184</v>
      </c>
      <c r="C440" s="666" t="s">
        <v>556</v>
      </c>
      <c r="D440" s="667" t="s">
        <v>2187</v>
      </c>
      <c r="E440" s="666" t="s">
        <v>571</v>
      </c>
      <c r="F440" s="667" t="s">
        <v>2192</v>
      </c>
      <c r="G440" s="666" t="s">
        <v>580</v>
      </c>
      <c r="H440" s="666" t="s">
        <v>625</v>
      </c>
      <c r="I440" s="666" t="s">
        <v>626</v>
      </c>
      <c r="J440" s="666" t="s">
        <v>627</v>
      </c>
      <c r="K440" s="666" t="s">
        <v>628</v>
      </c>
      <c r="L440" s="668">
        <v>27.750028393652698</v>
      </c>
      <c r="M440" s="668">
        <v>11</v>
      </c>
      <c r="N440" s="669">
        <v>305.25031233017967</v>
      </c>
    </row>
    <row r="441" spans="1:14" ht="14.4" customHeight="1" x14ac:dyDescent="0.3">
      <c r="A441" s="664" t="s">
        <v>543</v>
      </c>
      <c r="B441" s="665" t="s">
        <v>2184</v>
      </c>
      <c r="C441" s="666" t="s">
        <v>556</v>
      </c>
      <c r="D441" s="667" t="s">
        <v>2187</v>
      </c>
      <c r="E441" s="666" t="s">
        <v>571</v>
      </c>
      <c r="F441" s="667" t="s">
        <v>2192</v>
      </c>
      <c r="G441" s="666" t="s">
        <v>580</v>
      </c>
      <c r="H441" s="666" t="s">
        <v>1324</v>
      </c>
      <c r="I441" s="666" t="s">
        <v>1325</v>
      </c>
      <c r="J441" s="666" t="s">
        <v>1326</v>
      </c>
      <c r="K441" s="666" t="s">
        <v>1327</v>
      </c>
      <c r="L441" s="668">
        <v>93.619999999999976</v>
      </c>
      <c r="M441" s="668">
        <v>1</v>
      </c>
      <c r="N441" s="669">
        <v>93.619999999999976</v>
      </c>
    </row>
    <row r="442" spans="1:14" ht="14.4" customHeight="1" x14ac:dyDescent="0.3">
      <c r="A442" s="664" t="s">
        <v>543</v>
      </c>
      <c r="B442" s="665" t="s">
        <v>2184</v>
      </c>
      <c r="C442" s="666" t="s">
        <v>556</v>
      </c>
      <c r="D442" s="667" t="s">
        <v>2187</v>
      </c>
      <c r="E442" s="666" t="s">
        <v>571</v>
      </c>
      <c r="F442" s="667" t="s">
        <v>2192</v>
      </c>
      <c r="G442" s="666" t="s">
        <v>580</v>
      </c>
      <c r="H442" s="666" t="s">
        <v>632</v>
      </c>
      <c r="I442" s="666" t="s">
        <v>633</v>
      </c>
      <c r="J442" s="666" t="s">
        <v>631</v>
      </c>
      <c r="K442" s="666" t="s">
        <v>634</v>
      </c>
      <c r="L442" s="668">
        <v>77.512346797882401</v>
      </c>
      <c r="M442" s="668">
        <v>28</v>
      </c>
      <c r="N442" s="669">
        <v>2170.3457103407072</v>
      </c>
    </row>
    <row r="443" spans="1:14" ht="14.4" customHeight="1" x14ac:dyDescent="0.3">
      <c r="A443" s="664" t="s">
        <v>543</v>
      </c>
      <c r="B443" s="665" t="s">
        <v>2184</v>
      </c>
      <c r="C443" s="666" t="s">
        <v>556</v>
      </c>
      <c r="D443" s="667" t="s">
        <v>2187</v>
      </c>
      <c r="E443" s="666" t="s">
        <v>571</v>
      </c>
      <c r="F443" s="667" t="s">
        <v>2192</v>
      </c>
      <c r="G443" s="666" t="s">
        <v>580</v>
      </c>
      <c r="H443" s="666" t="s">
        <v>646</v>
      </c>
      <c r="I443" s="666" t="s">
        <v>647</v>
      </c>
      <c r="J443" s="666" t="s">
        <v>648</v>
      </c>
      <c r="K443" s="666" t="s">
        <v>649</v>
      </c>
      <c r="L443" s="668">
        <v>66.149999999999977</v>
      </c>
      <c r="M443" s="668">
        <v>23</v>
      </c>
      <c r="N443" s="669">
        <v>1521.4499999999994</v>
      </c>
    </row>
    <row r="444" spans="1:14" ht="14.4" customHeight="1" x14ac:dyDescent="0.3">
      <c r="A444" s="664" t="s">
        <v>543</v>
      </c>
      <c r="B444" s="665" t="s">
        <v>2184</v>
      </c>
      <c r="C444" s="666" t="s">
        <v>556</v>
      </c>
      <c r="D444" s="667" t="s">
        <v>2187</v>
      </c>
      <c r="E444" s="666" t="s">
        <v>571</v>
      </c>
      <c r="F444" s="667" t="s">
        <v>2192</v>
      </c>
      <c r="G444" s="666" t="s">
        <v>580</v>
      </c>
      <c r="H444" s="666" t="s">
        <v>1332</v>
      </c>
      <c r="I444" s="666" t="s">
        <v>1333</v>
      </c>
      <c r="J444" s="666" t="s">
        <v>1334</v>
      </c>
      <c r="K444" s="666" t="s">
        <v>1335</v>
      </c>
      <c r="L444" s="668">
        <v>58.32</v>
      </c>
      <c r="M444" s="668">
        <v>9</v>
      </c>
      <c r="N444" s="669">
        <v>524.88</v>
      </c>
    </row>
    <row r="445" spans="1:14" ht="14.4" customHeight="1" x14ac:dyDescent="0.3">
      <c r="A445" s="664" t="s">
        <v>543</v>
      </c>
      <c r="B445" s="665" t="s">
        <v>2184</v>
      </c>
      <c r="C445" s="666" t="s">
        <v>556</v>
      </c>
      <c r="D445" s="667" t="s">
        <v>2187</v>
      </c>
      <c r="E445" s="666" t="s">
        <v>571</v>
      </c>
      <c r="F445" s="667" t="s">
        <v>2192</v>
      </c>
      <c r="G445" s="666" t="s">
        <v>580</v>
      </c>
      <c r="H445" s="666" t="s">
        <v>1339</v>
      </c>
      <c r="I445" s="666" t="s">
        <v>1340</v>
      </c>
      <c r="J445" s="666" t="s">
        <v>1341</v>
      </c>
      <c r="K445" s="666" t="s">
        <v>1342</v>
      </c>
      <c r="L445" s="668">
        <v>239.79999999999998</v>
      </c>
      <c r="M445" s="668">
        <v>18</v>
      </c>
      <c r="N445" s="669">
        <v>4316.3999999999996</v>
      </c>
    </row>
    <row r="446" spans="1:14" ht="14.4" customHeight="1" x14ac:dyDescent="0.3">
      <c r="A446" s="664" t="s">
        <v>543</v>
      </c>
      <c r="B446" s="665" t="s">
        <v>2184</v>
      </c>
      <c r="C446" s="666" t="s">
        <v>556</v>
      </c>
      <c r="D446" s="667" t="s">
        <v>2187</v>
      </c>
      <c r="E446" s="666" t="s">
        <v>571</v>
      </c>
      <c r="F446" s="667" t="s">
        <v>2192</v>
      </c>
      <c r="G446" s="666" t="s">
        <v>580</v>
      </c>
      <c r="H446" s="666" t="s">
        <v>670</v>
      </c>
      <c r="I446" s="666" t="s">
        <v>670</v>
      </c>
      <c r="J446" s="666" t="s">
        <v>671</v>
      </c>
      <c r="K446" s="666" t="s">
        <v>672</v>
      </c>
      <c r="L446" s="668">
        <v>36.529999999999994</v>
      </c>
      <c r="M446" s="668">
        <v>20</v>
      </c>
      <c r="N446" s="669">
        <v>730.59999999999991</v>
      </c>
    </row>
    <row r="447" spans="1:14" ht="14.4" customHeight="1" x14ac:dyDescent="0.3">
      <c r="A447" s="664" t="s">
        <v>543</v>
      </c>
      <c r="B447" s="665" t="s">
        <v>2184</v>
      </c>
      <c r="C447" s="666" t="s">
        <v>556</v>
      </c>
      <c r="D447" s="667" t="s">
        <v>2187</v>
      </c>
      <c r="E447" s="666" t="s">
        <v>571</v>
      </c>
      <c r="F447" s="667" t="s">
        <v>2192</v>
      </c>
      <c r="G447" s="666" t="s">
        <v>580</v>
      </c>
      <c r="H447" s="666" t="s">
        <v>1706</v>
      </c>
      <c r="I447" s="666" t="s">
        <v>1707</v>
      </c>
      <c r="J447" s="666" t="s">
        <v>1708</v>
      </c>
      <c r="K447" s="666" t="s">
        <v>1557</v>
      </c>
      <c r="L447" s="668">
        <v>231.70333333333332</v>
      </c>
      <c r="M447" s="668">
        <v>1</v>
      </c>
      <c r="N447" s="669">
        <v>231.70333333333332</v>
      </c>
    </row>
    <row r="448" spans="1:14" ht="14.4" customHeight="1" x14ac:dyDescent="0.3">
      <c r="A448" s="664" t="s">
        <v>543</v>
      </c>
      <c r="B448" s="665" t="s">
        <v>2184</v>
      </c>
      <c r="C448" s="666" t="s">
        <v>556</v>
      </c>
      <c r="D448" s="667" t="s">
        <v>2187</v>
      </c>
      <c r="E448" s="666" t="s">
        <v>571</v>
      </c>
      <c r="F448" s="667" t="s">
        <v>2192</v>
      </c>
      <c r="G448" s="666" t="s">
        <v>580</v>
      </c>
      <c r="H448" s="666" t="s">
        <v>1351</v>
      </c>
      <c r="I448" s="666" t="s">
        <v>1352</v>
      </c>
      <c r="J448" s="666" t="s">
        <v>1353</v>
      </c>
      <c r="K448" s="666" t="s">
        <v>688</v>
      </c>
      <c r="L448" s="668">
        <v>271.14000000000004</v>
      </c>
      <c r="M448" s="668">
        <v>2</v>
      </c>
      <c r="N448" s="669">
        <v>542.28000000000009</v>
      </c>
    </row>
    <row r="449" spans="1:14" ht="14.4" customHeight="1" x14ac:dyDescent="0.3">
      <c r="A449" s="664" t="s">
        <v>543</v>
      </c>
      <c r="B449" s="665" t="s">
        <v>2184</v>
      </c>
      <c r="C449" s="666" t="s">
        <v>556</v>
      </c>
      <c r="D449" s="667" t="s">
        <v>2187</v>
      </c>
      <c r="E449" s="666" t="s">
        <v>571</v>
      </c>
      <c r="F449" s="667" t="s">
        <v>2192</v>
      </c>
      <c r="G449" s="666" t="s">
        <v>580</v>
      </c>
      <c r="H449" s="666" t="s">
        <v>685</v>
      </c>
      <c r="I449" s="666" t="s">
        <v>686</v>
      </c>
      <c r="J449" s="666" t="s">
        <v>687</v>
      </c>
      <c r="K449" s="666" t="s">
        <v>688</v>
      </c>
      <c r="L449" s="668">
        <v>271.14</v>
      </c>
      <c r="M449" s="668">
        <v>1</v>
      </c>
      <c r="N449" s="669">
        <v>271.14</v>
      </c>
    </row>
    <row r="450" spans="1:14" ht="14.4" customHeight="1" x14ac:dyDescent="0.3">
      <c r="A450" s="664" t="s">
        <v>543</v>
      </c>
      <c r="B450" s="665" t="s">
        <v>2184</v>
      </c>
      <c r="C450" s="666" t="s">
        <v>556</v>
      </c>
      <c r="D450" s="667" t="s">
        <v>2187</v>
      </c>
      <c r="E450" s="666" t="s">
        <v>571</v>
      </c>
      <c r="F450" s="667" t="s">
        <v>2192</v>
      </c>
      <c r="G450" s="666" t="s">
        <v>580</v>
      </c>
      <c r="H450" s="666" t="s">
        <v>1709</v>
      </c>
      <c r="I450" s="666" t="s">
        <v>1710</v>
      </c>
      <c r="J450" s="666" t="s">
        <v>1711</v>
      </c>
      <c r="K450" s="666" t="s">
        <v>1712</v>
      </c>
      <c r="L450" s="668">
        <v>63.31</v>
      </c>
      <c r="M450" s="668">
        <v>1</v>
      </c>
      <c r="N450" s="669">
        <v>63.31</v>
      </c>
    </row>
    <row r="451" spans="1:14" ht="14.4" customHeight="1" x14ac:dyDescent="0.3">
      <c r="A451" s="664" t="s">
        <v>543</v>
      </c>
      <c r="B451" s="665" t="s">
        <v>2184</v>
      </c>
      <c r="C451" s="666" t="s">
        <v>556</v>
      </c>
      <c r="D451" s="667" t="s">
        <v>2187</v>
      </c>
      <c r="E451" s="666" t="s">
        <v>571</v>
      </c>
      <c r="F451" s="667" t="s">
        <v>2192</v>
      </c>
      <c r="G451" s="666" t="s">
        <v>580</v>
      </c>
      <c r="H451" s="666" t="s">
        <v>1713</v>
      </c>
      <c r="I451" s="666" t="s">
        <v>1714</v>
      </c>
      <c r="J451" s="666" t="s">
        <v>1715</v>
      </c>
      <c r="K451" s="666" t="s">
        <v>1716</v>
      </c>
      <c r="L451" s="668">
        <v>71.17000000000003</v>
      </c>
      <c r="M451" s="668">
        <v>1</v>
      </c>
      <c r="N451" s="669">
        <v>71.17000000000003</v>
      </c>
    </row>
    <row r="452" spans="1:14" ht="14.4" customHeight="1" x14ac:dyDescent="0.3">
      <c r="A452" s="664" t="s">
        <v>543</v>
      </c>
      <c r="B452" s="665" t="s">
        <v>2184</v>
      </c>
      <c r="C452" s="666" t="s">
        <v>556</v>
      </c>
      <c r="D452" s="667" t="s">
        <v>2187</v>
      </c>
      <c r="E452" s="666" t="s">
        <v>571</v>
      </c>
      <c r="F452" s="667" t="s">
        <v>2192</v>
      </c>
      <c r="G452" s="666" t="s">
        <v>580</v>
      </c>
      <c r="H452" s="666" t="s">
        <v>1717</v>
      </c>
      <c r="I452" s="666" t="s">
        <v>1718</v>
      </c>
      <c r="J452" s="666" t="s">
        <v>1719</v>
      </c>
      <c r="K452" s="666" t="s">
        <v>928</v>
      </c>
      <c r="L452" s="668">
        <v>159.46582914323642</v>
      </c>
      <c r="M452" s="668">
        <v>1</v>
      </c>
      <c r="N452" s="669">
        <v>159.46582914323642</v>
      </c>
    </row>
    <row r="453" spans="1:14" ht="14.4" customHeight="1" x14ac:dyDescent="0.3">
      <c r="A453" s="664" t="s">
        <v>543</v>
      </c>
      <c r="B453" s="665" t="s">
        <v>2184</v>
      </c>
      <c r="C453" s="666" t="s">
        <v>556</v>
      </c>
      <c r="D453" s="667" t="s">
        <v>2187</v>
      </c>
      <c r="E453" s="666" t="s">
        <v>571</v>
      </c>
      <c r="F453" s="667" t="s">
        <v>2192</v>
      </c>
      <c r="G453" s="666" t="s">
        <v>580</v>
      </c>
      <c r="H453" s="666" t="s">
        <v>1720</v>
      </c>
      <c r="I453" s="666" t="s">
        <v>1721</v>
      </c>
      <c r="J453" s="666" t="s">
        <v>1722</v>
      </c>
      <c r="K453" s="666" t="s">
        <v>1723</v>
      </c>
      <c r="L453" s="668">
        <v>368.92000000000007</v>
      </c>
      <c r="M453" s="668">
        <v>2</v>
      </c>
      <c r="N453" s="669">
        <v>737.84000000000015</v>
      </c>
    </row>
    <row r="454" spans="1:14" ht="14.4" customHeight="1" x14ac:dyDescent="0.3">
      <c r="A454" s="664" t="s">
        <v>543</v>
      </c>
      <c r="B454" s="665" t="s">
        <v>2184</v>
      </c>
      <c r="C454" s="666" t="s">
        <v>556</v>
      </c>
      <c r="D454" s="667" t="s">
        <v>2187</v>
      </c>
      <c r="E454" s="666" t="s">
        <v>571</v>
      </c>
      <c r="F454" s="667" t="s">
        <v>2192</v>
      </c>
      <c r="G454" s="666" t="s">
        <v>580</v>
      </c>
      <c r="H454" s="666" t="s">
        <v>689</v>
      </c>
      <c r="I454" s="666" t="s">
        <v>690</v>
      </c>
      <c r="J454" s="666" t="s">
        <v>691</v>
      </c>
      <c r="K454" s="666" t="s">
        <v>692</v>
      </c>
      <c r="L454" s="668">
        <v>44.590080894274472</v>
      </c>
      <c r="M454" s="668">
        <v>106</v>
      </c>
      <c r="N454" s="669">
        <v>4726.5485747930943</v>
      </c>
    </row>
    <row r="455" spans="1:14" ht="14.4" customHeight="1" x14ac:dyDescent="0.3">
      <c r="A455" s="664" t="s">
        <v>543</v>
      </c>
      <c r="B455" s="665" t="s">
        <v>2184</v>
      </c>
      <c r="C455" s="666" t="s">
        <v>556</v>
      </c>
      <c r="D455" s="667" t="s">
        <v>2187</v>
      </c>
      <c r="E455" s="666" t="s">
        <v>571</v>
      </c>
      <c r="F455" s="667" t="s">
        <v>2192</v>
      </c>
      <c r="G455" s="666" t="s">
        <v>580</v>
      </c>
      <c r="H455" s="666" t="s">
        <v>697</v>
      </c>
      <c r="I455" s="666" t="s">
        <v>698</v>
      </c>
      <c r="J455" s="666" t="s">
        <v>699</v>
      </c>
      <c r="K455" s="666" t="s">
        <v>700</v>
      </c>
      <c r="L455" s="668">
        <v>61.859324691193912</v>
      </c>
      <c r="M455" s="668">
        <v>5</v>
      </c>
      <c r="N455" s="669">
        <v>309.29662345596955</v>
      </c>
    </row>
    <row r="456" spans="1:14" ht="14.4" customHeight="1" x14ac:dyDescent="0.3">
      <c r="A456" s="664" t="s">
        <v>543</v>
      </c>
      <c r="B456" s="665" t="s">
        <v>2184</v>
      </c>
      <c r="C456" s="666" t="s">
        <v>556</v>
      </c>
      <c r="D456" s="667" t="s">
        <v>2187</v>
      </c>
      <c r="E456" s="666" t="s">
        <v>571</v>
      </c>
      <c r="F456" s="667" t="s">
        <v>2192</v>
      </c>
      <c r="G456" s="666" t="s">
        <v>580</v>
      </c>
      <c r="H456" s="666" t="s">
        <v>713</v>
      </c>
      <c r="I456" s="666" t="s">
        <v>714</v>
      </c>
      <c r="J456" s="666" t="s">
        <v>715</v>
      </c>
      <c r="K456" s="666" t="s">
        <v>716</v>
      </c>
      <c r="L456" s="668">
        <v>156.04068965517243</v>
      </c>
      <c r="M456" s="668">
        <v>58</v>
      </c>
      <c r="N456" s="669">
        <v>9050.36</v>
      </c>
    </row>
    <row r="457" spans="1:14" ht="14.4" customHeight="1" x14ac:dyDescent="0.3">
      <c r="A457" s="664" t="s">
        <v>543</v>
      </c>
      <c r="B457" s="665" t="s">
        <v>2184</v>
      </c>
      <c r="C457" s="666" t="s">
        <v>556</v>
      </c>
      <c r="D457" s="667" t="s">
        <v>2187</v>
      </c>
      <c r="E457" s="666" t="s">
        <v>571</v>
      </c>
      <c r="F457" s="667" t="s">
        <v>2192</v>
      </c>
      <c r="G457" s="666" t="s">
        <v>580</v>
      </c>
      <c r="H457" s="666" t="s">
        <v>729</v>
      </c>
      <c r="I457" s="666" t="s">
        <v>730</v>
      </c>
      <c r="J457" s="666" t="s">
        <v>731</v>
      </c>
      <c r="K457" s="666" t="s">
        <v>732</v>
      </c>
      <c r="L457" s="668">
        <v>60.669496844856127</v>
      </c>
      <c r="M457" s="668">
        <v>2</v>
      </c>
      <c r="N457" s="669">
        <v>121.33899368971225</v>
      </c>
    </row>
    <row r="458" spans="1:14" ht="14.4" customHeight="1" x14ac:dyDescent="0.3">
      <c r="A458" s="664" t="s">
        <v>543</v>
      </c>
      <c r="B458" s="665" t="s">
        <v>2184</v>
      </c>
      <c r="C458" s="666" t="s">
        <v>556</v>
      </c>
      <c r="D458" s="667" t="s">
        <v>2187</v>
      </c>
      <c r="E458" s="666" t="s">
        <v>571</v>
      </c>
      <c r="F458" s="667" t="s">
        <v>2192</v>
      </c>
      <c r="G458" s="666" t="s">
        <v>580</v>
      </c>
      <c r="H458" s="666" t="s">
        <v>733</v>
      </c>
      <c r="I458" s="666" t="s">
        <v>734</v>
      </c>
      <c r="J458" s="666" t="s">
        <v>735</v>
      </c>
      <c r="K458" s="666" t="s">
        <v>736</v>
      </c>
      <c r="L458" s="668">
        <v>130.79</v>
      </c>
      <c r="M458" s="668">
        <v>1</v>
      </c>
      <c r="N458" s="669">
        <v>130.79</v>
      </c>
    </row>
    <row r="459" spans="1:14" ht="14.4" customHeight="1" x14ac:dyDescent="0.3">
      <c r="A459" s="664" t="s">
        <v>543</v>
      </c>
      <c r="B459" s="665" t="s">
        <v>2184</v>
      </c>
      <c r="C459" s="666" t="s">
        <v>556</v>
      </c>
      <c r="D459" s="667" t="s">
        <v>2187</v>
      </c>
      <c r="E459" s="666" t="s">
        <v>571</v>
      </c>
      <c r="F459" s="667" t="s">
        <v>2192</v>
      </c>
      <c r="G459" s="666" t="s">
        <v>580</v>
      </c>
      <c r="H459" s="666" t="s">
        <v>737</v>
      </c>
      <c r="I459" s="666" t="s">
        <v>738</v>
      </c>
      <c r="J459" s="666" t="s">
        <v>739</v>
      </c>
      <c r="K459" s="666" t="s">
        <v>740</v>
      </c>
      <c r="L459" s="668">
        <v>125.62942385084546</v>
      </c>
      <c r="M459" s="668">
        <v>8</v>
      </c>
      <c r="N459" s="669">
        <v>1005.0353908067636</v>
      </c>
    </row>
    <row r="460" spans="1:14" ht="14.4" customHeight="1" x14ac:dyDescent="0.3">
      <c r="A460" s="664" t="s">
        <v>543</v>
      </c>
      <c r="B460" s="665" t="s">
        <v>2184</v>
      </c>
      <c r="C460" s="666" t="s">
        <v>556</v>
      </c>
      <c r="D460" s="667" t="s">
        <v>2187</v>
      </c>
      <c r="E460" s="666" t="s">
        <v>571</v>
      </c>
      <c r="F460" s="667" t="s">
        <v>2192</v>
      </c>
      <c r="G460" s="666" t="s">
        <v>580</v>
      </c>
      <c r="H460" s="666" t="s">
        <v>741</v>
      </c>
      <c r="I460" s="666" t="s">
        <v>742</v>
      </c>
      <c r="J460" s="666" t="s">
        <v>739</v>
      </c>
      <c r="K460" s="666" t="s">
        <v>743</v>
      </c>
      <c r="L460" s="668">
        <v>142.59999999999994</v>
      </c>
      <c r="M460" s="668">
        <v>1</v>
      </c>
      <c r="N460" s="669">
        <v>142.59999999999994</v>
      </c>
    </row>
    <row r="461" spans="1:14" ht="14.4" customHeight="1" x14ac:dyDescent="0.3">
      <c r="A461" s="664" t="s">
        <v>543</v>
      </c>
      <c r="B461" s="665" t="s">
        <v>2184</v>
      </c>
      <c r="C461" s="666" t="s">
        <v>556</v>
      </c>
      <c r="D461" s="667" t="s">
        <v>2187</v>
      </c>
      <c r="E461" s="666" t="s">
        <v>571</v>
      </c>
      <c r="F461" s="667" t="s">
        <v>2192</v>
      </c>
      <c r="G461" s="666" t="s">
        <v>580</v>
      </c>
      <c r="H461" s="666" t="s">
        <v>1724</v>
      </c>
      <c r="I461" s="666" t="s">
        <v>1725</v>
      </c>
      <c r="J461" s="666" t="s">
        <v>1726</v>
      </c>
      <c r="K461" s="666" t="s">
        <v>1727</v>
      </c>
      <c r="L461" s="668">
        <v>96.700352637569367</v>
      </c>
      <c r="M461" s="668">
        <v>1</v>
      </c>
      <c r="N461" s="669">
        <v>96.700352637569367</v>
      </c>
    </row>
    <row r="462" spans="1:14" ht="14.4" customHeight="1" x14ac:dyDescent="0.3">
      <c r="A462" s="664" t="s">
        <v>543</v>
      </c>
      <c r="B462" s="665" t="s">
        <v>2184</v>
      </c>
      <c r="C462" s="666" t="s">
        <v>556</v>
      </c>
      <c r="D462" s="667" t="s">
        <v>2187</v>
      </c>
      <c r="E462" s="666" t="s">
        <v>571</v>
      </c>
      <c r="F462" s="667" t="s">
        <v>2192</v>
      </c>
      <c r="G462" s="666" t="s">
        <v>580</v>
      </c>
      <c r="H462" s="666" t="s">
        <v>744</v>
      </c>
      <c r="I462" s="666" t="s">
        <v>745</v>
      </c>
      <c r="J462" s="666" t="s">
        <v>746</v>
      </c>
      <c r="K462" s="666" t="s">
        <v>747</v>
      </c>
      <c r="L462" s="668">
        <v>48.680000000000014</v>
      </c>
      <c r="M462" s="668">
        <v>14</v>
      </c>
      <c r="N462" s="669">
        <v>681.52000000000021</v>
      </c>
    </row>
    <row r="463" spans="1:14" ht="14.4" customHeight="1" x14ac:dyDescent="0.3">
      <c r="A463" s="664" t="s">
        <v>543</v>
      </c>
      <c r="B463" s="665" t="s">
        <v>2184</v>
      </c>
      <c r="C463" s="666" t="s">
        <v>556</v>
      </c>
      <c r="D463" s="667" t="s">
        <v>2187</v>
      </c>
      <c r="E463" s="666" t="s">
        <v>571</v>
      </c>
      <c r="F463" s="667" t="s">
        <v>2192</v>
      </c>
      <c r="G463" s="666" t="s">
        <v>580</v>
      </c>
      <c r="H463" s="666" t="s">
        <v>748</v>
      </c>
      <c r="I463" s="666" t="s">
        <v>749</v>
      </c>
      <c r="J463" s="666" t="s">
        <v>750</v>
      </c>
      <c r="K463" s="666" t="s">
        <v>751</v>
      </c>
      <c r="L463" s="668">
        <v>42.190800291284525</v>
      </c>
      <c r="M463" s="668">
        <v>25</v>
      </c>
      <c r="N463" s="669">
        <v>1054.7700072821131</v>
      </c>
    </row>
    <row r="464" spans="1:14" ht="14.4" customHeight="1" x14ac:dyDescent="0.3">
      <c r="A464" s="664" t="s">
        <v>543</v>
      </c>
      <c r="B464" s="665" t="s">
        <v>2184</v>
      </c>
      <c r="C464" s="666" t="s">
        <v>556</v>
      </c>
      <c r="D464" s="667" t="s">
        <v>2187</v>
      </c>
      <c r="E464" s="666" t="s">
        <v>571</v>
      </c>
      <c r="F464" s="667" t="s">
        <v>2192</v>
      </c>
      <c r="G464" s="666" t="s">
        <v>580</v>
      </c>
      <c r="H464" s="666" t="s">
        <v>752</v>
      </c>
      <c r="I464" s="666" t="s">
        <v>753</v>
      </c>
      <c r="J464" s="666" t="s">
        <v>750</v>
      </c>
      <c r="K464" s="666" t="s">
        <v>754</v>
      </c>
      <c r="L464" s="668">
        <v>210.1225</v>
      </c>
      <c r="M464" s="668">
        <v>8</v>
      </c>
      <c r="N464" s="669">
        <v>1680.98</v>
      </c>
    </row>
    <row r="465" spans="1:14" ht="14.4" customHeight="1" x14ac:dyDescent="0.3">
      <c r="A465" s="664" t="s">
        <v>543</v>
      </c>
      <c r="B465" s="665" t="s">
        <v>2184</v>
      </c>
      <c r="C465" s="666" t="s">
        <v>556</v>
      </c>
      <c r="D465" s="667" t="s">
        <v>2187</v>
      </c>
      <c r="E465" s="666" t="s">
        <v>571</v>
      </c>
      <c r="F465" s="667" t="s">
        <v>2192</v>
      </c>
      <c r="G465" s="666" t="s">
        <v>580</v>
      </c>
      <c r="H465" s="666" t="s">
        <v>1728</v>
      </c>
      <c r="I465" s="666" t="s">
        <v>1729</v>
      </c>
      <c r="J465" s="666" t="s">
        <v>1730</v>
      </c>
      <c r="K465" s="666" t="s">
        <v>1731</v>
      </c>
      <c r="L465" s="668">
        <v>74.889468565018532</v>
      </c>
      <c r="M465" s="668">
        <v>2</v>
      </c>
      <c r="N465" s="669">
        <v>149.77893713003706</v>
      </c>
    </row>
    <row r="466" spans="1:14" ht="14.4" customHeight="1" x14ac:dyDescent="0.3">
      <c r="A466" s="664" t="s">
        <v>543</v>
      </c>
      <c r="B466" s="665" t="s">
        <v>2184</v>
      </c>
      <c r="C466" s="666" t="s">
        <v>556</v>
      </c>
      <c r="D466" s="667" t="s">
        <v>2187</v>
      </c>
      <c r="E466" s="666" t="s">
        <v>571</v>
      </c>
      <c r="F466" s="667" t="s">
        <v>2192</v>
      </c>
      <c r="G466" s="666" t="s">
        <v>580</v>
      </c>
      <c r="H466" s="666" t="s">
        <v>1365</v>
      </c>
      <c r="I466" s="666" t="s">
        <v>1366</v>
      </c>
      <c r="J466" s="666" t="s">
        <v>1367</v>
      </c>
      <c r="K466" s="666" t="s">
        <v>1368</v>
      </c>
      <c r="L466" s="668">
        <v>107.48957041030758</v>
      </c>
      <c r="M466" s="668">
        <v>1</v>
      </c>
      <c r="N466" s="669">
        <v>107.48957041030758</v>
      </c>
    </row>
    <row r="467" spans="1:14" ht="14.4" customHeight="1" x14ac:dyDescent="0.3">
      <c r="A467" s="664" t="s">
        <v>543</v>
      </c>
      <c r="B467" s="665" t="s">
        <v>2184</v>
      </c>
      <c r="C467" s="666" t="s">
        <v>556</v>
      </c>
      <c r="D467" s="667" t="s">
        <v>2187</v>
      </c>
      <c r="E467" s="666" t="s">
        <v>571</v>
      </c>
      <c r="F467" s="667" t="s">
        <v>2192</v>
      </c>
      <c r="G467" s="666" t="s">
        <v>580</v>
      </c>
      <c r="H467" s="666" t="s">
        <v>1732</v>
      </c>
      <c r="I467" s="666" t="s">
        <v>1733</v>
      </c>
      <c r="J467" s="666" t="s">
        <v>1734</v>
      </c>
      <c r="K467" s="666" t="s">
        <v>1735</v>
      </c>
      <c r="L467" s="668">
        <v>122.61000000000006</v>
      </c>
      <c r="M467" s="668">
        <v>1</v>
      </c>
      <c r="N467" s="669">
        <v>122.61000000000006</v>
      </c>
    </row>
    <row r="468" spans="1:14" ht="14.4" customHeight="1" x14ac:dyDescent="0.3">
      <c r="A468" s="664" t="s">
        <v>543</v>
      </c>
      <c r="B468" s="665" t="s">
        <v>2184</v>
      </c>
      <c r="C468" s="666" t="s">
        <v>556</v>
      </c>
      <c r="D468" s="667" t="s">
        <v>2187</v>
      </c>
      <c r="E468" s="666" t="s">
        <v>571</v>
      </c>
      <c r="F468" s="667" t="s">
        <v>2192</v>
      </c>
      <c r="G468" s="666" t="s">
        <v>580</v>
      </c>
      <c r="H468" s="666" t="s">
        <v>1736</v>
      </c>
      <c r="I468" s="666" t="s">
        <v>1737</v>
      </c>
      <c r="J468" s="666" t="s">
        <v>1738</v>
      </c>
      <c r="K468" s="666" t="s">
        <v>1580</v>
      </c>
      <c r="L468" s="668">
        <v>159.84000000000015</v>
      </c>
      <c r="M468" s="668">
        <v>1</v>
      </c>
      <c r="N468" s="669">
        <v>159.84000000000015</v>
      </c>
    </row>
    <row r="469" spans="1:14" ht="14.4" customHeight="1" x14ac:dyDescent="0.3">
      <c r="A469" s="664" t="s">
        <v>543</v>
      </c>
      <c r="B469" s="665" t="s">
        <v>2184</v>
      </c>
      <c r="C469" s="666" t="s">
        <v>556</v>
      </c>
      <c r="D469" s="667" t="s">
        <v>2187</v>
      </c>
      <c r="E469" s="666" t="s">
        <v>571</v>
      </c>
      <c r="F469" s="667" t="s">
        <v>2192</v>
      </c>
      <c r="G469" s="666" t="s">
        <v>580</v>
      </c>
      <c r="H469" s="666" t="s">
        <v>762</v>
      </c>
      <c r="I469" s="666" t="s">
        <v>763</v>
      </c>
      <c r="J469" s="666" t="s">
        <v>764</v>
      </c>
      <c r="K469" s="666" t="s">
        <v>765</v>
      </c>
      <c r="L469" s="668">
        <v>66.989999999999995</v>
      </c>
      <c r="M469" s="668">
        <v>2</v>
      </c>
      <c r="N469" s="669">
        <v>133.97999999999999</v>
      </c>
    </row>
    <row r="470" spans="1:14" ht="14.4" customHeight="1" x14ac:dyDescent="0.3">
      <c r="A470" s="664" t="s">
        <v>543</v>
      </c>
      <c r="B470" s="665" t="s">
        <v>2184</v>
      </c>
      <c r="C470" s="666" t="s">
        <v>556</v>
      </c>
      <c r="D470" s="667" t="s">
        <v>2187</v>
      </c>
      <c r="E470" s="666" t="s">
        <v>571</v>
      </c>
      <c r="F470" s="667" t="s">
        <v>2192</v>
      </c>
      <c r="G470" s="666" t="s">
        <v>580</v>
      </c>
      <c r="H470" s="666" t="s">
        <v>1386</v>
      </c>
      <c r="I470" s="666" t="s">
        <v>1387</v>
      </c>
      <c r="J470" s="666" t="s">
        <v>1388</v>
      </c>
      <c r="K470" s="666" t="s">
        <v>1389</v>
      </c>
      <c r="L470" s="668">
        <v>37.399999999999984</v>
      </c>
      <c r="M470" s="668">
        <v>1</v>
      </c>
      <c r="N470" s="669">
        <v>37.399999999999984</v>
      </c>
    </row>
    <row r="471" spans="1:14" ht="14.4" customHeight="1" x14ac:dyDescent="0.3">
      <c r="A471" s="664" t="s">
        <v>543</v>
      </c>
      <c r="B471" s="665" t="s">
        <v>2184</v>
      </c>
      <c r="C471" s="666" t="s">
        <v>556</v>
      </c>
      <c r="D471" s="667" t="s">
        <v>2187</v>
      </c>
      <c r="E471" s="666" t="s">
        <v>571</v>
      </c>
      <c r="F471" s="667" t="s">
        <v>2192</v>
      </c>
      <c r="G471" s="666" t="s">
        <v>580</v>
      </c>
      <c r="H471" s="666" t="s">
        <v>790</v>
      </c>
      <c r="I471" s="666" t="s">
        <v>791</v>
      </c>
      <c r="J471" s="666" t="s">
        <v>784</v>
      </c>
      <c r="K471" s="666" t="s">
        <v>792</v>
      </c>
      <c r="L471" s="668">
        <v>27.670000000000005</v>
      </c>
      <c r="M471" s="668">
        <v>10</v>
      </c>
      <c r="N471" s="669">
        <v>276.70000000000005</v>
      </c>
    </row>
    <row r="472" spans="1:14" ht="14.4" customHeight="1" x14ac:dyDescent="0.3">
      <c r="A472" s="664" t="s">
        <v>543</v>
      </c>
      <c r="B472" s="665" t="s">
        <v>2184</v>
      </c>
      <c r="C472" s="666" t="s">
        <v>556</v>
      </c>
      <c r="D472" s="667" t="s">
        <v>2187</v>
      </c>
      <c r="E472" s="666" t="s">
        <v>571</v>
      </c>
      <c r="F472" s="667" t="s">
        <v>2192</v>
      </c>
      <c r="G472" s="666" t="s">
        <v>580</v>
      </c>
      <c r="H472" s="666" t="s">
        <v>1739</v>
      </c>
      <c r="I472" s="666" t="s">
        <v>1740</v>
      </c>
      <c r="J472" s="666" t="s">
        <v>1741</v>
      </c>
      <c r="K472" s="666" t="s">
        <v>1742</v>
      </c>
      <c r="L472" s="668">
        <v>179.97495790172215</v>
      </c>
      <c r="M472" s="668">
        <v>1</v>
      </c>
      <c r="N472" s="669">
        <v>179.97495790172215</v>
      </c>
    </row>
    <row r="473" spans="1:14" ht="14.4" customHeight="1" x14ac:dyDescent="0.3">
      <c r="A473" s="664" t="s">
        <v>543</v>
      </c>
      <c r="B473" s="665" t="s">
        <v>2184</v>
      </c>
      <c r="C473" s="666" t="s">
        <v>556</v>
      </c>
      <c r="D473" s="667" t="s">
        <v>2187</v>
      </c>
      <c r="E473" s="666" t="s">
        <v>571</v>
      </c>
      <c r="F473" s="667" t="s">
        <v>2192</v>
      </c>
      <c r="G473" s="666" t="s">
        <v>580</v>
      </c>
      <c r="H473" s="666" t="s">
        <v>1743</v>
      </c>
      <c r="I473" s="666" t="s">
        <v>1743</v>
      </c>
      <c r="J473" s="666" t="s">
        <v>582</v>
      </c>
      <c r="K473" s="666" t="s">
        <v>1744</v>
      </c>
      <c r="L473" s="668">
        <v>192.5</v>
      </c>
      <c r="M473" s="668">
        <v>2</v>
      </c>
      <c r="N473" s="669">
        <v>385</v>
      </c>
    </row>
    <row r="474" spans="1:14" ht="14.4" customHeight="1" x14ac:dyDescent="0.3">
      <c r="A474" s="664" t="s">
        <v>543</v>
      </c>
      <c r="B474" s="665" t="s">
        <v>2184</v>
      </c>
      <c r="C474" s="666" t="s">
        <v>556</v>
      </c>
      <c r="D474" s="667" t="s">
        <v>2187</v>
      </c>
      <c r="E474" s="666" t="s">
        <v>571</v>
      </c>
      <c r="F474" s="667" t="s">
        <v>2192</v>
      </c>
      <c r="G474" s="666" t="s">
        <v>580</v>
      </c>
      <c r="H474" s="666" t="s">
        <v>804</v>
      </c>
      <c r="I474" s="666" t="s">
        <v>805</v>
      </c>
      <c r="J474" s="666" t="s">
        <v>806</v>
      </c>
      <c r="K474" s="666" t="s">
        <v>807</v>
      </c>
      <c r="L474" s="668">
        <v>60.280039909408032</v>
      </c>
      <c r="M474" s="668">
        <v>17</v>
      </c>
      <c r="N474" s="669">
        <v>1024.7606784599366</v>
      </c>
    </row>
    <row r="475" spans="1:14" ht="14.4" customHeight="1" x14ac:dyDescent="0.3">
      <c r="A475" s="664" t="s">
        <v>543</v>
      </c>
      <c r="B475" s="665" t="s">
        <v>2184</v>
      </c>
      <c r="C475" s="666" t="s">
        <v>556</v>
      </c>
      <c r="D475" s="667" t="s">
        <v>2187</v>
      </c>
      <c r="E475" s="666" t="s">
        <v>571</v>
      </c>
      <c r="F475" s="667" t="s">
        <v>2192</v>
      </c>
      <c r="G475" s="666" t="s">
        <v>580</v>
      </c>
      <c r="H475" s="666" t="s">
        <v>808</v>
      </c>
      <c r="I475" s="666" t="s">
        <v>809</v>
      </c>
      <c r="J475" s="666" t="s">
        <v>810</v>
      </c>
      <c r="K475" s="666" t="s">
        <v>811</v>
      </c>
      <c r="L475" s="668">
        <v>1592.8000000000004</v>
      </c>
      <c r="M475" s="668">
        <v>1</v>
      </c>
      <c r="N475" s="669">
        <v>1592.8000000000004</v>
      </c>
    </row>
    <row r="476" spans="1:14" ht="14.4" customHeight="1" x14ac:dyDescent="0.3">
      <c r="A476" s="664" t="s">
        <v>543</v>
      </c>
      <c r="B476" s="665" t="s">
        <v>2184</v>
      </c>
      <c r="C476" s="666" t="s">
        <v>556</v>
      </c>
      <c r="D476" s="667" t="s">
        <v>2187</v>
      </c>
      <c r="E476" s="666" t="s">
        <v>571</v>
      </c>
      <c r="F476" s="667" t="s">
        <v>2192</v>
      </c>
      <c r="G476" s="666" t="s">
        <v>580</v>
      </c>
      <c r="H476" s="666" t="s">
        <v>812</v>
      </c>
      <c r="I476" s="666" t="s">
        <v>813</v>
      </c>
      <c r="J476" s="666" t="s">
        <v>814</v>
      </c>
      <c r="K476" s="666" t="s">
        <v>815</v>
      </c>
      <c r="L476" s="668">
        <v>113.96999999999993</v>
      </c>
      <c r="M476" s="668">
        <v>1</v>
      </c>
      <c r="N476" s="669">
        <v>113.96999999999993</v>
      </c>
    </row>
    <row r="477" spans="1:14" ht="14.4" customHeight="1" x14ac:dyDescent="0.3">
      <c r="A477" s="664" t="s">
        <v>543</v>
      </c>
      <c r="B477" s="665" t="s">
        <v>2184</v>
      </c>
      <c r="C477" s="666" t="s">
        <v>556</v>
      </c>
      <c r="D477" s="667" t="s">
        <v>2187</v>
      </c>
      <c r="E477" s="666" t="s">
        <v>571</v>
      </c>
      <c r="F477" s="667" t="s">
        <v>2192</v>
      </c>
      <c r="G477" s="666" t="s">
        <v>580</v>
      </c>
      <c r="H477" s="666" t="s">
        <v>1745</v>
      </c>
      <c r="I477" s="666" t="s">
        <v>1745</v>
      </c>
      <c r="J477" s="666" t="s">
        <v>1746</v>
      </c>
      <c r="K477" s="666" t="s">
        <v>1747</v>
      </c>
      <c r="L477" s="668">
        <v>73.489999999999981</v>
      </c>
      <c r="M477" s="668">
        <v>1</v>
      </c>
      <c r="N477" s="669">
        <v>73.489999999999981</v>
      </c>
    </row>
    <row r="478" spans="1:14" ht="14.4" customHeight="1" x14ac:dyDescent="0.3">
      <c r="A478" s="664" t="s">
        <v>543</v>
      </c>
      <c r="B478" s="665" t="s">
        <v>2184</v>
      </c>
      <c r="C478" s="666" t="s">
        <v>556</v>
      </c>
      <c r="D478" s="667" t="s">
        <v>2187</v>
      </c>
      <c r="E478" s="666" t="s">
        <v>571</v>
      </c>
      <c r="F478" s="667" t="s">
        <v>2192</v>
      </c>
      <c r="G478" s="666" t="s">
        <v>580</v>
      </c>
      <c r="H478" s="666" t="s">
        <v>819</v>
      </c>
      <c r="I478" s="666" t="s">
        <v>820</v>
      </c>
      <c r="J478" s="666" t="s">
        <v>821</v>
      </c>
      <c r="K478" s="666" t="s">
        <v>822</v>
      </c>
      <c r="L478" s="668">
        <v>1346.1469664502354</v>
      </c>
      <c r="M478" s="668">
        <v>2</v>
      </c>
      <c r="N478" s="669">
        <v>2692.2939329004707</v>
      </c>
    </row>
    <row r="479" spans="1:14" ht="14.4" customHeight="1" x14ac:dyDescent="0.3">
      <c r="A479" s="664" t="s">
        <v>543</v>
      </c>
      <c r="B479" s="665" t="s">
        <v>2184</v>
      </c>
      <c r="C479" s="666" t="s">
        <v>556</v>
      </c>
      <c r="D479" s="667" t="s">
        <v>2187</v>
      </c>
      <c r="E479" s="666" t="s">
        <v>571</v>
      </c>
      <c r="F479" s="667" t="s">
        <v>2192</v>
      </c>
      <c r="G479" s="666" t="s">
        <v>580</v>
      </c>
      <c r="H479" s="666" t="s">
        <v>827</v>
      </c>
      <c r="I479" s="666" t="s">
        <v>828</v>
      </c>
      <c r="J479" s="666" t="s">
        <v>691</v>
      </c>
      <c r="K479" s="666" t="s">
        <v>829</v>
      </c>
      <c r="L479" s="668">
        <v>56.880048010402263</v>
      </c>
      <c r="M479" s="668">
        <v>76</v>
      </c>
      <c r="N479" s="669">
        <v>4322.8836487905719</v>
      </c>
    </row>
    <row r="480" spans="1:14" ht="14.4" customHeight="1" x14ac:dyDescent="0.3">
      <c r="A480" s="664" t="s">
        <v>543</v>
      </c>
      <c r="B480" s="665" t="s">
        <v>2184</v>
      </c>
      <c r="C480" s="666" t="s">
        <v>556</v>
      </c>
      <c r="D480" s="667" t="s">
        <v>2187</v>
      </c>
      <c r="E480" s="666" t="s">
        <v>571</v>
      </c>
      <c r="F480" s="667" t="s">
        <v>2192</v>
      </c>
      <c r="G480" s="666" t="s">
        <v>580</v>
      </c>
      <c r="H480" s="666" t="s">
        <v>1748</v>
      </c>
      <c r="I480" s="666" t="s">
        <v>1749</v>
      </c>
      <c r="J480" s="666" t="s">
        <v>1750</v>
      </c>
      <c r="K480" s="666" t="s">
        <v>1751</v>
      </c>
      <c r="L480" s="668">
        <v>1057.1228954400726</v>
      </c>
      <c r="M480" s="668">
        <v>1</v>
      </c>
      <c r="N480" s="669">
        <v>1057.1228954400726</v>
      </c>
    </row>
    <row r="481" spans="1:14" ht="14.4" customHeight="1" x14ac:dyDescent="0.3">
      <c r="A481" s="664" t="s">
        <v>543</v>
      </c>
      <c r="B481" s="665" t="s">
        <v>2184</v>
      </c>
      <c r="C481" s="666" t="s">
        <v>556</v>
      </c>
      <c r="D481" s="667" t="s">
        <v>2187</v>
      </c>
      <c r="E481" s="666" t="s">
        <v>571</v>
      </c>
      <c r="F481" s="667" t="s">
        <v>2192</v>
      </c>
      <c r="G481" s="666" t="s">
        <v>580</v>
      </c>
      <c r="H481" s="666" t="s">
        <v>1752</v>
      </c>
      <c r="I481" s="666" t="s">
        <v>1753</v>
      </c>
      <c r="J481" s="666" t="s">
        <v>1754</v>
      </c>
      <c r="K481" s="666" t="s">
        <v>1755</v>
      </c>
      <c r="L481" s="668">
        <v>372.13</v>
      </c>
      <c r="M481" s="668">
        <v>2</v>
      </c>
      <c r="N481" s="669">
        <v>744.26</v>
      </c>
    </row>
    <row r="482" spans="1:14" ht="14.4" customHeight="1" x14ac:dyDescent="0.3">
      <c r="A482" s="664" t="s">
        <v>543</v>
      </c>
      <c r="B482" s="665" t="s">
        <v>2184</v>
      </c>
      <c r="C482" s="666" t="s">
        <v>556</v>
      </c>
      <c r="D482" s="667" t="s">
        <v>2187</v>
      </c>
      <c r="E482" s="666" t="s">
        <v>571</v>
      </c>
      <c r="F482" s="667" t="s">
        <v>2192</v>
      </c>
      <c r="G482" s="666" t="s">
        <v>580</v>
      </c>
      <c r="H482" s="666" t="s">
        <v>1756</v>
      </c>
      <c r="I482" s="666" t="s">
        <v>1756</v>
      </c>
      <c r="J482" s="666" t="s">
        <v>1757</v>
      </c>
      <c r="K482" s="666" t="s">
        <v>1522</v>
      </c>
      <c r="L482" s="668">
        <v>240.90999999999997</v>
      </c>
      <c r="M482" s="668">
        <v>1</v>
      </c>
      <c r="N482" s="669">
        <v>240.90999999999997</v>
      </c>
    </row>
    <row r="483" spans="1:14" ht="14.4" customHeight="1" x14ac:dyDescent="0.3">
      <c r="A483" s="664" t="s">
        <v>543</v>
      </c>
      <c r="B483" s="665" t="s">
        <v>2184</v>
      </c>
      <c r="C483" s="666" t="s">
        <v>556</v>
      </c>
      <c r="D483" s="667" t="s">
        <v>2187</v>
      </c>
      <c r="E483" s="666" t="s">
        <v>571</v>
      </c>
      <c r="F483" s="667" t="s">
        <v>2192</v>
      </c>
      <c r="G483" s="666" t="s">
        <v>580</v>
      </c>
      <c r="H483" s="666" t="s">
        <v>834</v>
      </c>
      <c r="I483" s="666" t="s">
        <v>835</v>
      </c>
      <c r="J483" s="666" t="s">
        <v>836</v>
      </c>
      <c r="K483" s="666" t="s">
        <v>837</v>
      </c>
      <c r="L483" s="668">
        <v>327.58836696105908</v>
      </c>
      <c r="M483" s="668">
        <v>1</v>
      </c>
      <c r="N483" s="669">
        <v>327.58836696105908</v>
      </c>
    </row>
    <row r="484" spans="1:14" ht="14.4" customHeight="1" x14ac:dyDescent="0.3">
      <c r="A484" s="664" t="s">
        <v>543</v>
      </c>
      <c r="B484" s="665" t="s">
        <v>2184</v>
      </c>
      <c r="C484" s="666" t="s">
        <v>556</v>
      </c>
      <c r="D484" s="667" t="s">
        <v>2187</v>
      </c>
      <c r="E484" s="666" t="s">
        <v>571</v>
      </c>
      <c r="F484" s="667" t="s">
        <v>2192</v>
      </c>
      <c r="G484" s="666" t="s">
        <v>580</v>
      </c>
      <c r="H484" s="666" t="s">
        <v>1758</v>
      </c>
      <c r="I484" s="666" t="s">
        <v>1759</v>
      </c>
      <c r="J484" s="666" t="s">
        <v>1760</v>
      </c>
      <c r="K484" s="666" t="s">
        <v>1761</v>
      </c>
      <c r="L484" s="668">
        <v>76.86</v>
      </c>
      <c r="M484" s="668">
        <v>2</v>
      </c>
      <c r="N484" s="669">
        <v>153.72</v>
      </c>
    </row>
    <row r="485" spans="1:14" ht="14.4" customHeight="1" x14ac:dyDescent="0.3">
      <c r="A485" s="664" t="s">
        <v>543</v>
      </c>
      <c r="B485" s="665" t="s">
        <v>2184</v>
      </c>
      <c r="C485" s="666" t="s">
        <v>556</v>
      </c>
      <c r="D485" s="667" t="s">
        <v>2187</v>
      </c>
      <c r="E485" s="666" t="s">
        <v>571</v>
      </c>
      <c r="F485" s="667" t="s">
        <v>2192</v>
      </c>
      <c r="G485" s="666" t="s">
        <v>580</v>
      </c>
      <c r="H485" s="666" t="s">
        <v>842</v>
      </c>
      <c r="I485" s="666" t="s">
        <v>843</v>
      </c>
      <c r="J485" s="666" t="s">
        <v>844</v>
      </c>
      <c r="K485" s="666" t="s">
        <v>845</v>
      </c>
      <c r="L485" s="668">
        <v>68.790000000000035</v>
      </c>
      <c r="M485" s="668">
        <v>1</v>
      </c>
      <c r="N485" s="669">
        <v>68.790000000000035</v>
      </c>
    </row>
    <row r="486" spans="1:14" ht="14.4" customHeight="1" x14ac:dyDescent="0.3">
      <c r="A486" s="664" t="s">
        <v>543</v>
      </c>
      <c r="B486" s="665" t="s">
        <v>2184</v>
      </c>
      <c r="C486" s="666" t="s">
        <v>556</v>
      </c>
      <c r="D486" s="667" t="s">
        <v>2187</v>
      </c>
      <c r="E486" s="666" t="s">
        <v>571</v>
      </c>
      <c r="F486" s="667" t="s">
        <v>2192</v>
      </c>
      <c r="G486" s="666" t="s">
        <v>580</v>
      </c>
      <c r="H486" s="666" t="s">
        <v>846</v>
      </c>
      <c r="I486" s="666" t="s">
        <v>847</v>
      </c>
      <c r="J486" s="666" t="s">
        <v>848</v>
      </c>
      <c r="K486" s="666" t="s">
        <v>849</v>
      </c>
      <c r="L486" s="668">
        <v>40.549999999999983</v>
      </c>
      <c r="M486" s="668">
        <v>16</v>
      </c>
      <c r="N486" s="669">
        <v>648.79999999999973</v>
      </c>
    </row>
    <row r="487" spans="1:14" ht="14.4" customHeight="1" x14ac:dyDescent="0.3">
      <c r="A487" s="664" t="s">
        <v>543</v>
      </c>
      <c r="B487" s="665" t="s">
        <v>2184</v>
      </c>
      <c r="C487" s="666" t="s">
        <v>556</v>
      </c>
      <c r="D487" s="667" t="s">
        <v>2187</v>
      </c>
      <c r="E487" s="666" t="s">
        <v>571</v>
      </c>
      <c r="F487" s="667" t="s">
        <v>2192</v>
      </c>
      <c r="G487" s="666" t="s">
        <v>580</v>
      </c>
      <c r="H487" s="666" t="s">
        <v>1762</v>
      </c>
      <c r="I487" s="666" t="s">
        <v>1763</v>
      </c>
      <c r="J487" s="666" t="s">
        <v>1764</v>
      </c>
      <c r="K487" s="666" t="s">
        <v>1765</v>
      </c>
      <c r="L487" s="668">
        <v>52.17000766035428</v>
      </c>
      <c r="M487" s="668">
        <v>3</v>
      </c>
      <c r="N487" s="669">
        <v>156.51002298106283</v>
      </c>
    </row>
    <row r="488" spans="1:14" ht="14.4" customHeight="1" x14ac:dyDescent="0.3">
      <c r="A488" s="664" t="s">
        <v>543</v>
      </c>
      <c r="B488" s="665" t="s">
        <v>2184</v>
      </c>
      <c r="C488" s="666" t="s">
        <v>556</v>
      </c>
      <c r="D488" s="667" t="s">
        <v>2187</v>
      </c>
      <c r="E488" s="666" t="s">
        <v>571</v>
      </c>
      <c r="F488" s="667" t="s">
        <v>2192</v>
      </c>
      <c r="G488" s="666" t="s">
        <v>580</v>
      </c>
      <c r="H488" s="666" t="s">
        <v>1766</v>
      </c>
      <c r="I488" s="666" t="s">
        <v>760</v>
      </c>
      <c r="J488" s="666" t="s">
        <v>1767</v>
      </c>
      <c r="K488" s="666"/>
      <c r="L488" s="668">
        <v>116.08000000000008</v>
      </c>
      <c r="M488" s="668">
        <v>1</v>
      </c>
      <c r="N488" s="669">
        <v>116.08000000000008</v>
      </c>
    </row>
    <row r="489" spans="1:14" ht="14.4" customHeight="1" x14ac:dyDescent="0.3">
      <c r="A489" s="664" t="s">
        <v>543</v>
      </c>
      <c r="B489" s="665" t="s">
        <v>2184</v>
      </c>
      <c r="C489" s="666" t="s">
        <v>556</v>
      </c>
      <c r="D489" s="667" t="s">
        <v>2187</v>
      </c>
      <c r="E489" s="666" t="s">
        <v>571</v>
      </c>
      <c r="F489" s="667" t="s">
        <v>2192</v>
      </c>
      <c r="G489" s="666" t="s">
        <v>580</v>
      </c>
      <c r="H489" s="666" t="s">
        <v>1397</v>
      </c>
      <c r="I489" s="666" t="s">
        <v>760</v>
      </c>
      <c r="J489" s="666" t="s">
        <v>1398</v>
      </c>
      <c r="K489" s="666"/>
      <c r="L489" s="668">
        <v>148.24000000000004</v>
      </c>
      <c r="M489" s="668">
        <v>3</v>
      </c>
      <c r="N489" s="669">
        <v>444.72000000000008</v>
      </c>
    </row>
    <row r="490" spans="1:14" ht="14.4" customHeight="1" x14ac:dyDescent="0.3">
      <c r="A490" s="664" t="s">
        <v>543</v>
      </c>
      <c r="B490" s="665" t="s">
        <v>2184</v>
      </c>
      <c r="C490" s="666" t="s">
        <v>556</v>
      </c>
      <c r="D490" s="667" t="s">
        <v>2187</v>
      </c>
      <c r="E490" s="666" t="s">
        <v>571</v>
      </c>
      <c r="F490" s="667" t="s">
        <v>2192</v>
      </c>
      <c r="G490" s="666" t="s">
        <v>580</v>
      </c>
      <c r="H490" s="666" t="s">
        <v>1399</v>
      </c>
      <c r="I490" s="666" t="s">
        <v>1400</v>
      </c>
      <c r="J490" s="666" t="s">
        <v>1401</v>
      </c>
      <c r="K490" s="666" t="s">
        <v>1402</v>
      </c>
      <c r="L490" s="668">
        <v>180.16</v>
      </c>
      <c r="M490" s="668">
        <v>1</v>
      </c>
      <c r="N490" s="669">
        <v>180.16</v>
      </c>
    </row>
    <row r="491" spans="1:14" ht="14.4" customHeight="1" x14ac:dyDescent="0.3">
      <c r="A491" s="664" t="s">
        <v>543</v>
      </c>
      <c r="B491" s="665" t="s">
        <v>2184</v>
      </c>
      <c r="C491" s="666" t="s">
        <v>556</v>
      </c>
      <c r="D491" s="667" t="s">
        <v>2187</v>
      </c>
      <c r="E491" s="666" t="s">
        <v>571</v>
      </c>
      <c r="F491" s="667" t="s">
        <v>2192</v>
      </c>
      <c r="G491" s="666" t="s">
        <v>580</v>
      </c>
      <c r="H491" s="666" t="s">
        <v>1768</v>
      </c>
      <c r="I491" s="666" t="s">
        <v>1769</v>
      </c>
      <c r="J491" s="666" t="s">
        <v>1770</v>
      </c>
      <c r="K491" s="666" t="s">
        <v>1771</v>
      </c>
      <c r="L491" s="668">
        <v>631.62999999999977</v>
      </c>
      <c r="M491" s="668">
        <v>1</v>
      </c>
      <c r="N491" s="669">
        <v>631.62999999999977</v>
      </c>
    </row>
    <row r="492" spans="1:14" ht="14.4" customHeight="1" x14ac:dyDescent="0.3">
      <c r="A492" s="664" t="s">
        <v>543</v>
      </c>
      <c r="B492" s="665" t="s">
        <v>2184</v>
      </c>
      <c r="C492" s="666" t="s">
        <v>556</v>
      </c>
      <c r="D492" s="667" t="s">
        <v>2187</v>
      </c>
      <c r="E492" s="666" t="s">
        <v>571</v>
      </c>
      <c r="F492" s="667" t="s">
        <v>2192</v>
      </c>
      <c r="G492" s="666" t="s">
        <v>580</v>
      </c>
      <c r="H492" s="666" t="s">
        <v>1772</v>
      </c>
      <c r="I492" s="666" t="s">
        <v>1773</v>
      </c>
      <c r="J492" s="666" t="s">
        <v>1774</v>
      </c>
      <c r="K492" s="666" t="s">
        <v>1775</v>
      </c>
      <c r="L492" s="668">
        <v>39.77000000000001</v>
      </c>
      <c r="M492" s="668">
        <v>1</v>
      </c>
      <c r="N492" s="669">
        <v>39.77000000000001</v>
      </c>
    </row>
    <row r="493" spans="1:14" ht="14.4" customHeight="1" x14ac:dyDescent="0.3">
      <c r="A493" s="664" t="s">
        <v>543</v>
      </c>
      <c r="B493" s="665" t="s">
        <v>2184</v>
      </c>
      <c r="C493" s="666" t="s">
        <v>556</v>
      </c>
      <c r="D493" s="667" t="s">
        <v>2187</v>
      </c>
      <c r="E493" s="666" t="s">
        <v>571</v>
      </c>
      <c r="F493" s="667" t="s">
        <v>2192</v>
      </c>
      <c r="G493" s="666" t="s">
        <v>580</v>
      </c>
      <c r="H493" s="666" t="s">
        <v>856</v>
      </c>
      <c r="I493" s="666" t="s">
        <v>857</v>
      </c>
      <c r="J493" s="666" t="s">
        <v>611</v>
      </c>
      <c r="K493" s="666" t="s">
        <v>858</v>
      </c>
      <c r="L493" s="668">
        <v>69.404615384615383</v>
      </c>
      <c r="M493" s="668">
        <v>26</v>
      </c>
      <c r="N493" s="669">
        <v>1804.52</v>
      </c>
    </row>
    <row r="494" spans="1:14" ht="14.4" customHeight="1" x14ac:dyDescent="0.3">
      <c r="A494" s="664" t="s">
        <v>543</v>
      </c>
      <c r="B494" s="665" t="s">
        <v>2184</v>
      </c>
      <c r="C494" s="666" t="s">
        <v>556</v>
      </c>
      <c r="D494" s="667" t="s">
        <v>2187</v>
      </c>
      <c r="E494" s="666" t="s">
        <v>571</v>
      </c>
      <c r="F494" s="667" t="s">
        <v>2192</v>
      </c>
      <c r="G494" s="666" t="s">
        <v>580</v>
      </c>
      <c r="H494" s="666" t="s">
        <v>1776</v>
      </c>
      <c r="I494" s="666" t="s">
        <v>1777</v>
      </c>
      <c r="J494" s="666" t="s">
        <v>1778</v>
      </c>
      <c r="K494" s="666" t="s">
        <v>1779</v>
      </c>
      <c r="L494" s="668">
        <v>28.521875000000012</v>
      </c>
      <c r="M494" s="668">
        <v>32</v>
      </c>
      <c r="N494" s="669">
        <v>912.70000000000039</v>
      </c>
    </row>
    <row r="495" spans="1:14" ht="14.4" customHeight="1" x14ac:dyDescent="0.3">
      <c r="A495" s="664" t="s">
        <v>543</v>
      </c>
      <c r="B495" s="665" t="s">
        <v>2184</v>
      </c>
      <c r="C495" s="666" t="s">
        <v>556</v>
      </c>
      <c r="D495" s="667" t="s">
        <v>2187</v>
      </c>
      <c r="E495" s="666" t="s">
        <v>571</v>
      </c>
      <c r="F495" s="667" t="s">
        <v>2192</v>
      </c>
      <c r="G495" s="666" t="s">
        <v>580</v>
      </c>
      <c r="H495" s="666" t="s">
        <v>871</v>
      </c>
      <c r="I495" s="666" t="s">
        <v>872</v>
      </c>
      <c r="J495" s="666" t="s">
        <v>873</v>
      </c>
      <c r="K495" s="666" t="s">
        <v>874</v>
      </c>
      <c r="L495" s="668">
        <v>104.06995326965473</v>
      </c>
      <c r="M495" s="668">
        <v>5</v>
      </c>
      <c r="N495" s="669">
        <v>520.34976634827365</v>
      </c>
    </row>
    <row r="496" spans="1:14" ht="14.4" customHeight="1" x14ac:dyDescent="0.3">
      <c r="A496" s="664" t="s">
        <v>543</v>
      </c>
      <c r="B496" s="665" t="s">
        <v>2184</v>
      </c>
      <c r="C496" s="666" t="s">
        <v>556</v>
      </c>
      <c r="D496" s="667" t="s">
        <v>2187</v>
      </c>
      <c r="E496" s="666" t="s">
        <v>571</v>
      </c>
      <c r="F496" s="667" t="s">
        <v>2192</v>
      </c>
      <c r="G496" s="666" t="s">
        <v>580</v>
      </c>
      <c r="H496" s="666" t="s">
        <v>875</v>
      </c>
      <c r="I496" s="666" t="s">
        <v>876</v>
      </c>
      <c r="J496" s="666" t="s">
        <v>877</v>
      </c>
      <c r="K496" s="666" t="s">
        <v>878</v>
      </c>
      <c r="L496" s="668">
        <v>3569.28</v>
      </c>
      <c r="M496" s="668">
        <v>2</v>
      </c>
      <c r="N496" s="669">
        <v>7138.56</v>
      </c>
    </row>
    <row r="497" spans="1:14" ht="14.4" customHeight="1" x14ac:dyDescent="0.3">
      <c r="A497" s="664" t="s">
        <v>543</v>
      </c>
      <c r="B497" s="665" t="s">
        <v>2184</v>
      </c>
      <c r="C497" s="666" t="s">
        <v>556</v>
      </c>
      <c r="D497" s="667" t="s">
        <v>2187</v>
      </c>
      <c r="E497" s="666" t="s">
        <v>571</v>
      </c>
      <c r="F497" s="667" t="s">
        <v>2192</v>
      </c>
      <c r="G497" s="666" t="s">
        <v>580</v>
      </c>
      <c r="H497" s="666" t="s">
        <v>883</v>
      </c>
      <c r="I497" s="666" t="s">
        <v>884</v>
      </c>
      <c r="J497" s="666" t="s">
        <v>885</v>
      </c>
      <c r="K497" s="666" t="s">
        <v>886</v>
      </c>
      <c r="L497" s="668">
        <v>47.540461319503592</v>
      </c>
      <c r="M497" s="668">
        <v>5</v>
      </c>
      <c r="N497" s="669">
        <v>237.70230659751797</v>
      </c>
    </row>
    <row r="498" spans="1:14" ht="14.4" customHeight="1" x14ac:dyDescent="0.3">
      <c r="A498" s="664" t="s">
        <v>543</v>
      </c>
      <c r="B498" s="665" t="s">
        <v>2184</v>
      </c>
      <c r="C498" s="666" t="s">
        <v>556</v>
      </c>
      <c r="D498" s="667" t="s">
        <v>2187</v>
      </c>
      <c r="E498" s="666" t="s">
        <v>571</v>
      </c>
      <c r="F498" s="667" t="s">
        <v>2192</v>
      </c>
      <c r="G498" s="666" t="s">
        <v>580</v>
      </c>
      <c r="H498" s="666" t="s">
        <v>1428</v>
      </c>
      <c r="I498" s="666" t="s">
        <v>1429</v>
      </c>
      <c r="J498" s="666" t="s">
        <v>1430</v>
      </c>
      <c r="K498" s="666" t="s">
        <v>1431</v>
      </c>
      <c r="L498" s="668">
        <v>105.80999999999999</v>
      </c>
      <c r="M498" s="668">
        <v>24</v>
      </c>
      <c r="N498" s="669">
        <v>2539.4399999999996</v>
      </c>
    </row>
    <row r="499" spans="1:14" ht="14.4" customHeight="1" x14ac:dyDescent="0.3">
      <c r="A499" s="664" t="s">
        <v>543</v>
      </c>
      <c r="B499" s="665" t="s">
        <v>2184</v>
      </c>
      <c r="C499" s="666" t="s">
        <v>556</v>
      </c>
      <c r="D499" s="667" t="s">
        <v>2187</v>
      </c>
      <c r="E499" s="666" t="s">
        <v>571</v>
      </c>
      <c r="F499" s="667" t="s">
        <v>2192</v>
      </c>
      <c r="G499" s="666" t="s">
        <v>580</v>
      </c>
      <c r="H499" s="666" t="s">
        <v>889</v>
      </c>
      <c r="I499" s="666" t="s">
        <v>890</v>
      </c>
      <c r="J499" s="666" t="s">
        <v>891</v>
      </c>
      <c r="K499" s="666" t="s">
        <v>892</v>
      </c>
      <c r="L499" s="668">
        <v>112.49994704806009</v>
      </c>
      <c r="M499" s="668">
        <v>70</v>
      </c>
      <c r="N499" s="669">
        <v>7874.9962933642064</v>
      </c>
    </row>
    <row r="500" spans="1:14" ht="14.4" customHeight="1" x14ac:dyDescent="0.3">
      <c r="A500" s="664" t="s">
        <v>543</v>
      </c>
      <c r="B500" s="665" t="s">
        <v>2184</v>
      </c>
      <c r="C500" s="666" t="s">
        <v>556</v>
      </c>
      <c r="D500" s="667" t="s">
        <v>2187</v>
      </c>
      <c r="E500" s="666" t="s">
        <v>571</v>
      </c>
      <c r="F500" s="667" t="s">
        <v>2192</v>
      </c>
      <c r="G500" s="666" t="s">
        <v>580</v>
      </c>
      <c r="H500" s="666" t="s">
        <v>1436</v>
      </c>
      <c r="I500" s="666" t="s">
        <v>1437</v>
      </c>
      <c r="J500" s="666" t="s">
        <v>1438</v>
      </c>
      <c r="K500" s="666" t="s">
        <v>1439</v>
      </c>
      <c r="L500" s="668">
        <v>1029.162267341916</v>
      </c>
      <c r="M500" s="668">
        <v>4</v>
      </c>
      <c r="N500" s="669">
        <v>4116.6490693676642</v>
      </c>
    </row>
    <row r="501" spans="1:14" ht="14.4" customHeight="1" x14ac:dyDescent="0.3">
      <c r="A501" s="664" t="s">
        <v>543</v>
      </c>
      <c r="B501" s="665" t="s">
        <v>2184</v>
      </c>
      <c r="C501" s="666" t="s">
        <v>556</v>
      </c>
      <c r="D501" s="667" t="s">
        <v>2187</v>
      </c>
      <c r="E501" s="666" t="s">
        <v>571</v>
      </c>
      <c r="F501" s="667" t="s">
        <v>2192</v>
      </c>
      <c r="G501" s="666" t="s">
        <v>580</v>
      </c>
      <c r="H501" s="666" t="s">
        <v>1780</v>
      </c>
      <c r="I501" s="666" t="s">
        <v>1781</v>
      </c>
      <c r="J501" s="666" t="s">
        <v>1782</v>
      </c>
      <c r="K501" s="666" t="s">
        <v>1783</v>
      </c>
      <c r="L501" s="668">
        <v>991.7399999999999</v>
      </c>
      <c r="M501" s="668">
        <v>14</v>
      </c>
      <c r="N501" s="669">
        <v>13884.359999999999</v>
      </c>
    </row>
    <row r="502" spans="1:14" ht="14.4" customHeight="1" x14ac:dyDescent="0.3">
      <c r="A502" s="664" t="s">
        <v>543</v>
      </c>
      <c r="B502" s="665" t="s">
        <v>2184</v>
      </c>
      <c r="C502" s="666" t="s">
        <v>556</v>
      </c>
      <c r="D502" s="667" t="s">
        <v>2187</v>
      </c>
      <c r="E502" s="666" t="s">
        <v>571</v>
      </c>
      <c r="F502" s="667" t="s">
        <v>2192</v>
      </c>
      <c r="G502" s="666" t="s">
        <v>580</v>
      </c>
      <c r="H502" s="666" t="s">
        <v>911</v>
      </c>
      <c r="I502" s="666" t="s">
        <v>912</v>
      </c>
      <c r="J502" s="666" t="s">
        <v>913</v>
      </c>
      <c r="K502" s="666" t="s">
        <v>914</v>
      </c>
      <c r="L502" s="668">
        <v>54.79</v>
      </c>
      <c r="M502" s="668">
        <v>6</v>
      </c>
      <c r="N502" s="669">
        <v>328.74</v>
      </c>
    </row>
    <row r="503" spans="1:14" ht="14.4" customHeight="1" x14ac:dyDescent="0.3">
      <c r="A503" s="664" t="s">
        <v>543</v>
      </c>
      <c r="B503" s="665" t="s">
        <v>2184</v>
      </c>
      <c r="C503" s="666" t="s">
        <v>556</v>
      </c>
      <c r="D503" s="667" t="s">
        <v>2187</v>
      </c>
      <c r="E503" s="666" t="s">
        <v>571</v>
      </c>
      <c r="F503" s="667" t="s">
        <v>2192</v>
      </c>
      <c r="G503" s="666" t="s">
        <v>580</v>
      </c>
      <c r="H503" s="666" t="s">
        <v>915</v>
      </c>
      <c r="I503" s="666" t="s">
        <v>916</v>
      </c>
      <c r="J503" s="666" t="s">
        <v>806</v>
      </c>
      <c r="K503" s="666" t="s">
        <v>917</v>
      </c>
      <c r="L503" s="668">
        <v>65.55</v>
      </c>
      <c r="M503" s="668">
        <v>5</v>
      </c>
      <c r="N503" s="669">
        <v>327.75</v>
      </c>
    </row>
    <row r="504" spans="1:14" ht="14.4" customHeight="1" x14ac:dyDescent="0.3">
      <c r="A504" s="664" t="s">
        <v>543</v>
      </c>
      <c r="B504" s="665" t="s">
        <v>2184</v>
      </c>
      <c r="C504" s="666" t="s">
        <v>556</v>
      </c>
      <c r="D504" s="667" t="s">
        <v>2187</v>
      </c>
      <c r="E504" s="666" t="s">
        <v>571</v>
      </c>
      <c r="F504" s="667" t="s">
        <v>2192</v>
      </c>
      <c r="G504" s="666" t="s">
        <v>580</v>
      </c>
      <c r="H504" s="666" t="s">
        <v>1784</v>
      </c>
      <c r="I504" s="666" t="s">
        <v>1785</v>
      </c>
      <c r="J504" s="666" t="s">
        <v>1786</v>
      </c>
      <c r="K504" s="666" t="s">
        <v>1021</v>
      </c>
      <c r="L504" s="668">
        <v>49.958333333333343</v>
      </c>
      <c r="M504" s="668">
        <v>6</v>
      </c>
      <c r="N504" s="669">
        <v>299.75000000000006</v>
      </c>
    </row>
    <row r="505" spans="1:14" ht="14.4" customHeight="1" x14ac:dyDescent="0.3">
      <c r="A505" s="664" t="s">
        <v>543</v>
      </c>
      <c r="B505" s="665" t="s">
        <v>2184</v>
      </c>
      <c r="C505" s="666" t="s">
        <v>556</v>
      </c>
      <c r="D505" s="667" t="s">
        <v>2187</v>
      </c>
      <c r="E505" s="666" t="s">
        <v>571</v>
      </c>
      <c r="F505" s="667" t="s">
        <v>2192</v>
      </c>
      <c r="G505" s="666" t="s">
        <v>580</v>
      </c>
      <c r="H505" s="666" t="s">
        <v>1787</v>
      </c>
      <c r="I505" s="666" t="s">
        <v>760</v>
      </c>
      <c r="J505" s="666" t="s">
        <v>1788</v>
      </c>
      <c r="K505" s="666"/>
      <c r="L505" s="668">
        <v>124.38111419633253</v>
      </c>
      <c r="M505" s="668">
        <v>4</v>
      </c>
      <c r="N505" s="669">
        <v>497.52445678533013</v>
      </c>
    </row>
    <row r="506" spans="1:14" ht="14.4" customHeight="1" x14ac:dyDescent="0.3">
      <c r="A506" s="664" t="s">
        <v>543</v>
      </c>
      <c r="B506" s="665" t="s">
        <v>2184</v>
      </c>
      <c r="C506" s="666" t="s">
        <v>556</v>
      </c>
      <c r="D506" s="667" t="s">
        <v>2187</v>
      </c>
      <c r="E506" s="666" t="s">
        <v>571</v>
      </c>
      <c r="F506" s="667" t="s">
        <v>2192</v>
      </c>
      <c r="G506" s="666" t="s">
        <v>580</v>
      </c>
      <c r="H506" s="666" t="s">
        <v>1789</v>
      </c>
      <c r="I506" s="666" t="s">
        <v>1790</v>
      </c>
      <c r="J506" s="666" t="s">
        <v>1791</v>
      </c>
      <c r="K506" s="666" t="s">
        <v>1792</v>
      </c>
      <c r="L506" s="668">
        <v>62.140000000000008</v>
      </c>
      <c r="M506" s="668">
        <v>1</v>
      </c>
      <c r="N506" s="669">
        <v>62.140000000000008</v>
      </c>
    </row>
    <row r="507" spans="1:14" ht="14.4" customHeight="1" x14ac:dyDescent="0.3">
      <c r="A507" s="664" t="s">
        <v>543</v>
      </c>
      <c r="B507" s="665" t="s">
        <v>2184</v>
      </c>
      <c r="C507" s="666" t="s">
        <v>556</v>
      </c>
      <c r="D507" s="667" t="s">
        <v>2187</v>
      </c>
      <c r="E507" s="666" t="s">
        <v>571</v>
      </c>
      <c r="F507" s="667" t="s">
        <v>2192</v>
      </c>
      <c r="G507" s="666" t="s">
        <v>580</v>
      </c>
      <c r="H507" s="666" t="s">
        <v>1793</v>
      </c>
      <c r="I507" s="666" t="s">
        <v>760</v>
      </c>
      <c r="J507" s="666" t="s">
        <v>1794</v>
      </c>
      <c r="K507" s="666"/>
      <c r="L507" s="668">
        <v>151.80504243768084</v>
      </c>
      <c r="M507" s="668">
        <v>2</v>
      </c>
      <c r="N507" s="669">
        <v>303.61008487536168</v>
      </c>
    </row>
    <row r="508" spans="1:14" ht="14.4" customHeight="1" x14ac:dyDescent="0.3">
      <c r="A508" s="664" t="s">
        <v>543</v>
      </c>
      <c r="B508" s="665" t="s">
        <v>2184</v>
      </c>
      <c r="C508" s="666" t="s">
        <v>556</v>
      </c>
      <c r="D508" s="667" t="s">
        <v>2187</v>
      </c>
      <c r="E508" s="666" t="s">
        <v>571</v>
      </c>
      <c r="F508" s="667" t="s">
        <v>2192</v>
      </c>
      <c r="G508" s="666" t="s">
        <v>580</v>
      </c>
      <c r="H508" s="666" t="s">
        <v>925</v>
      </c>
      <c r="I508" s="666" t="s">
        <v>926</v>
      </c>
      <c r="J508" s="666" t="s">
        <v>927</v>
      </c>
      <c r="K508" s="666" t="s">
        <v>928</v>
      </c>
      <c r="L508" s="668">
        <v>66.620287282935735</v>
      </c>
      <c r="M508" s="668">
        <v>2</v>
      </c>
      <c r="N508" s="669">
        <v>133.24057456587147</v>
      </c>
    </row>
    <row r="509" spans="1:14" ht="14.4" customHeight="1" x14ac:dyDescent="0.3">
      <c r="A509" s="664" t="s">
        <v>543</v>
      </c>
      <c r="B509" s="665" t="s">
        <v>2184</v>
      </c>
      <c r="C509" s="666" t="s">
        <v>556</v>
      </c>
      <c r="D509" s="667" t="s">
        <v>2187</v>
      </c>
      <c r="E509" s="666" t="s">
        <v>571</v>
      </c>
      <c r="F509" s="667" t="s">
        <v>2192</v>
      </c>
      <c r="G509" s="666" t="s">
        <v>580</v>
      </c>
      <c r="H509" s="666" t="s">
        <v>1795</v>
      </c>
      <c r="I509" s="666" t="s">
        <v>1795</v>
      </c>
      <c r="J509" s="666" t="s">
        <v>1796</v>
      </c>
      <c r="K509" s="666" t="s">
        <v>1797</v>
      </c>
      <c r="L509" s="668">
        <v>86.610000000000014</v>
      </c>
      <c r="M509" s="668">
        <v>1</v>
      </c>
      <c r="N509" s="669">
        <v>86.610000000000014</v>
      </c>
    </row>
    <row r="510" spans="1:14" ht="14.4" customHeight="1" x14ac:dyDescent="0.3">
      <c r="A510" s="664" t="s">
        <v>543</v>
      </c>
      <c r="B510" s="665" t="s">
        <v>2184</v>
      </c>
      <c r="C510" s="666" t="s">
        <v>556</v>
      </c>
      <c r="D510" s="667" t="s">
        <v>2187</v>
      </c>
      <c r="E510" s="666" t="s">
        <v>571</v>
      </c>
      <c r="F510" s="667" t="s">
        <v>2192</v>
      </c>
      <c r="G510" s="666" t="s">
        <v>580</v>
      </c>
      <c r="H510" s="666" t="s">
        <v>1798</v>
      </c>
      <c r="I510" s="666" t="s">
        <v>1799</v>
      </c>
      <c r="J510" s="666" t="s">
        <v>1800</v>
      </c>
      <c r="K510" s="666" t="s">
        <v>1801</v>
      </c>
      <c r="L510" s="668">
        <v>105.62</v>
      </c>
      <c r="M510" s="668">
        <v>12</v>
      </c>
      <c r="N510" s="669">
        <v>1267.44</v>
      </c>
    </row>
    <row r="511" spans="1:14" ht="14.4" customHeight="1" x14ac:dyDescent="0.3">
      <c r="A511" s="664" t="s">
        <v>543</v>
      </c>
      <c r="B511" s="665" t="s">
        <v>2184</v>
      </c>
      <c r="C511" s="666" t="s">
        <v>556</v>
      </c>
      <c r="D511" s="667" t="s">
        <v>2187</v>
      </c>
      <c r="E511" s="666" t="s">
        <v>571</v>
      </c>
      <c r="F511" s="667" t="s">
        <v>2192</v>
      </c>
      <c r="G511" s="666" t="s">
        <v>580</v>
      </c>
      <c r="H511" s="666" t="s">
        <v>1802</v>
      </c>
      <c r="I511" s="666" t="s">
        <v>760</v>
      </c>
      <c r="J511" s="666" t="s">
        <v>1803</v>
      </c>
      <c r="K511" s="666" t="s">
        <v>1804</v>
      </c>
      <c r="L511" s="668">
        <v>542.34801069311288</v>
      </c>
      <c r="M511" s="668">
        <v>1</v>
      </c>
      <c r="N511" s="669">
        <v>542.34801069311288</v>
      </c>
    </row>
    <row r="512" spans="1:14" ht="14.4" customHeight="1" x14ac:dyDescent="0.3">
      <c r="A512" s="664" t="s">
        <v>543</v>
      </c>
      <c r="B512" s="665" t="s">
        <v>2184</v>
      </c>
      <c r="C512" s="666" t="s">
        <v>556</v>
      </c>
      <c r="D512" s="667" t="s">
        <v>2187</v>
      </c>
      <c r="E512" s="666" t="s">
        <v>571</v>
      </c>
      <c r="F512" s="667" t="s">
        <v>2192</v>
      </c>
      <c r="G512" s="666" t="s">
        <v>580</v>
      </c>
      <c r="H512" s="666" t="s">
        <v>1805</v>
      </c>
      <c r="I512" s="666" t="s">
        <v>760</v>
      </c>
      <c r="J512" s="666" t="s">
        <v>1806</v>
      </c>
      <c r="K512" s="666"/>
      <c r="L512" s="668">
        <v>86.865142999293369</v>
      </c>
      <c r="M512" s="668">
        <v>8</v>
      </c>
      <c r="N512" s="669">
        <v>694.92114399434695</v>
      </c>
    </row>
    <row r="513" spans="1:14" ht="14.4" customHeight="1" x14ac:dyDescent="0.3">
      <c r="A513" s="664" t="s">
        <v>543</v>
      </c>
      <c r="B513" s="665" t="s">
        <v>2184</v>
      </c>
      <c r="C513" s="666" t="s">
        <v>556</v>
      </c>
      <c r="D513" s="667" t="s">
        <v>2187</v>
      </c>
      <c r="E513" s="666" t="s">
        <v>571</v>
      </c>
      <c r="F513" s="667" t="s">
        <v>2192</v>
      </c>
      <c r="G513" s="666" t="s">
        <v>580</v>
      </c>
      <c r="H513" s="666" t="s">
        <v>1807</v>
      </c>
      <c r="I513" s="666" t="s">
        <v>760</v>
      </c>
      <c r="J513" s="666" t="s">
        <v>1803</v>
      </c>
      <c r="K513" s="666" t="s">
        <v>1808</v>
      </c>
      <c r="L513" s="668">
        <v>292.59464338825899</v>
      </c>
      <c r="M513" s="668">
        <v>2</v>
      </c>
      <c r="N513" s="669">
        <v>585.18928677651797</v>
      </c>
    </row>
    <row r="514" spans="1:14" ht="14.4" customHeight="1" x14ac:dyDescent="0.3">
      <c r="A514" s="664" t="s">
        <v>543</v>
      </c>
      <c r="B514" s="665" t="s">
        <v>2184</v>
      </c>
      <c r="C514" s="666" t="s">
        <v>556</v>
      </c>
      <c r="D514" s="667" t="s">
        <v>2187</v>
      </c>
      <c r="E514" s="666" t="s">
        <v>571</v>
      </c>
      <c r="F514" s="667" t="s">
        <v>2192</v>
      </c>
      <c r="G514" s="666" t="s">
        <v>580</v>
      </c>
      <c r="H514" s="666" t="s">
        <v>958</v>
      </c>
      <c r="I514" s="666" t="s">
        <v>760</v>
      </c>
      <c r="J514" s="666" t="s">
        <v>959</v>
      </c>
      <c r="K514" s="666"/>
      <c r="L514" s="668">
        <v>33.300009350444967</v>
      </c>
      <c r="M514" s="668">
        <v>9</v>
      </c>
      <c r="N514" s="669">
        <v>299.70008415400468</v>
      </c>
    </row>
    <row r="515" spans="1:14" ht="14.4" customHeight="1" x14ac:dyDescent="0.3">
      <c r="A515" s="664" t="s">
        <v>543</v>
      </c>
      <c r="B515" s="665" t="s">
        <v>2184</v>
      </c>
      <c r="C515" s="666" t="s">
        <v>556</v>
      </c>
      <c r="D515" s="667" t="s">
        <v>2187</v>
      </c>
      <c r="E515" s="666" t="s">
        <v>571</v>
      </c>
      <c r="F515" s="667" t="s">
        <v>2192</v>
      </c>
      <c r="G515" s="666" t="s">
        <v>580</v>
      </c>
      <c r="H515" s="666" t="s">
        <v>1809</v>
      </c>
      <c r="I515" s="666" t="s">
        <v>1810</v>
      </c>
      <c r="J515" s="666" t="s">
        <v>1811</v>
      </c>
      <c r="K515" s="666" t="s">
        <v>1812</v>
      </c>
      <c r="L515" s="668">
        <v>83.681045059446504</v>
      </c>
      <c r="M515" s="668">
        <v>1</v>
      </c>
      <c r="N515" s="669">
        <v>83.681045059446504</v>
      </c>
    </row>
    <row r="516" spans="1:14" ht="14.4" customHeight="1" x14ac:dyDescent="0.3">
      <c r="A516" s="664" t="s">
        <v>543</v>
      </c>
      <c r="B516" s="665" t="s">
        <v>2184</v>
      </c>
      <c r="C516" s="666" t="s">
        <v>556</v>
      </c>
      <c r="D516" s="667" t="s">
        <v>2187</v>
      </c>
      <c r="E516" s="666" t="s">
        <v>571</v>
      </c>
      <c r="F516" s="667" t="s">
        <v>2192</v>
      </c>
      <c r="G516" s="666" t="s">
        <v>580</v>
      </c>
      <c r="H516" s="666" t="s">
        <v>970</v>
      </c>
      <c r="I516" s="666" t="s">
        <v>971</v>
      </c>
      <c r="J516" s="666" t="s">
        <v>972</v>
      </c>
      <c r="K516" s="666"/>
      <c r="L516" s="668">
        <v>104.06137032037834</v>
      </c>
      <c r="M516" s="668">
        <v>3</v>
      </c>
      <c r="N516" s="669">
        <v>312.18411096113505</v>
      </c>
    </row>
    <row r="517" spans="1:14" ht="14.4" customHeight="1" x14ac:dyDescent="0.3">
      <c r="A517" s="664" t="s">
        <v>543</v>
      </c>
      <c r="B517" s="665" t="s">
        <v>2184</v>
      </c>
      <c r="C517" s="666" t="s">
        <v>556</v>
      </c>
      <c r="D517" s="667" t="s">
        <v>2187</v>
      </c>
      <c r="E517" s="666" t="s">
        <v>571</v>
      </c>
      <c r="F517" s="667" t="s">
        <v>2192</v>
      </c>
      <c r="G517" s="666" t="s">
        <v>580</v>
      </c>
      <c r="H517" s="666" t="s">
        <v>1813</v>
      </c>
      <c r="I517" s="666" t="s">
        <v>1814</v>
      </c>
      <c r="J517" s="666" t="s">
        <v>1815</v>
      </c>
      <c r="K517" s="666" t="s">
        <v>1816</v>
      </c>
      <c r="L517" s="668">
        <v>93.319996241360258</v>
      </c>
      <c r="M517" s="668">
        <v>1</v>
      </c>
      <c r="N517" s="669">
        <v>93.319996241360258</v>
      </c>
    </row>
    <row r="518" spans="1:14" ht="14.4" customHeight="1" x14ac:dyDescent="0.3">
      <c r="A518" s="664" t="s">
        <v>543</v>
      </c>
      <c r="B518" s="665" t="s">
        <v>2184</v>
      </c>
      <c r="C518" s="666" t="s">
        <v>556</v>
      </c>
      <c r="D518" s="667" t="s">
        <v>2187</v>
      </c>
      <c r="E518" s="666" t="s">
        <v>571</v>
      </c>
      <c r="F518" s="667" t="s">
        <v>2192</v>
      </c>
      <c r="G518" s="666" t="s">
        <v>580</v>
      </c>
      <c r="H518" s="666" t="s">
        <v>1508</v>
      </c>
      <c r="I518" s="666" t="s">
        <v>760</v>
      </c>
      <c r="J518" s="666" t="s">
        <v>1509</v>
      </c>
      <c r="K518" s="666" t="s">
        <v>1510</v>
      </c>
      <c r="L518" s="668">
        <v>414.5802931501197</v>
      </c>
      <c r="M518" s="668">
        <v>1</v>
      </c>
      <c r="N518" s="669">
        <v>414.5802931501197</v>
      </c>
    </row>
    <row r="519" spans="1:14" ht="14.4" customHeight="1" x14ac:dyDescent="0.3">
      <c r="A519" s="664" t="s">
        <v>543</v>
      </c>
      <c r="B519" s="665" t="s">
        <v>2184</v>
      </c>
      <c r="C519" s="666" t="s">
        <v>556</v>
      </c>
      <c r="D519" s="667" t="s">
        <v>2187</v>
      </c>
      <c r="E519" s="666" t="s">
        <v>571</v>
      </c>
      <c r="F519" s="667" t="s">
        <v>2192</v>
      </c>
      <c r="G519" s="666" t="s">
        <v>580</v>
      </c>
      <c r="H519" s="666" t="s">
        <v>1817</v>
      </c>
      <c r="I519" s="666" t="s">
        <v>1817</v>
      </c>
      <c r="J519" s="666" t="s">
        <v>1818</v>
      </c>
      <c r="K519" s="666" t="s">
        <v>1819</v>
      </c>
      <c r="L519" s="668">
        <v>396</v>
      </c>
      <c r="M519" s="668">
        <v>3</v>
      </c>
      <c r="N519" s="669">
        <v>1188</v>
      </c>
    </row>
    <row r="520" spans="1:14" ht="14.4" customHeight="1" x14ac:dyDescent="0.3">
      <c r="A520" s="664" t="s">
        <v>543</v>
      </c>
      <c r="B520" s="665" t="s">
        <v>2184</v>
      </c>
      <c r="C520" s="666" t="s">
        <v>556</v>
      </c>
      <c r="D520" s="667" t="s">
        <v>2187</v>
      </c>
      <c r="E520" s="666" t="s">
        <v>571</v>
      </c>
      <c r="F520" s="667" t="s">
        <v>2192</v>
      </c>
      <c r="G520" s="666" t="s">
        <v>580</v>
      </c>
      <c r="H520" s="666" t="s">
        <v>977</v>
      </c>
      <c r="I520" s="666" t="s">
        <v>977</v>
      </c>
      <c r="J520" s="666" t="s">
        <v>978</v>
      </c>
      <c r="K520" s="666" t="s">
        <v>979</v>
      </c>
      <c r="L520" s="668">
        <v>96.100000000000023</v>
      </c>
      <c r="M520" s="668">
        <v>1</v>
      </c>
      <c r="N520" s="669">
        <v>96.100000000000023</v>
      </c>
    </row>
    <row r="521" spans="1:14" ht="14.4" customHeight="1" x14ac:dyDescent="0.3">
      <c r="A521" s="664" t="s">
        <v>543</v>
      </c>
      <c r="B521" s="665" t="s">
        <v>2184</v>
      </c>
      <c r="C521" s="666" t="s">
        <v>556</v>
      </c>
      <c r="D521" s="667" t="s">
        <v>2187</v>
      </c>
      <c r="E521" s="666" t="s">
        <v>571</v>
      </c>
      <c r="F521" s="667" t="s">
        <v>2192</v>
      </c>
      <c r="G521" s="666" t="s">
        <v>580</v>
      </c>
      <c r="H521" s="666" t="s">
        <v>980</v>
      </c>
      <c r="I521" s="666" t="s">
        <v>760</v>
      </c>
      <c r="J521" s="666" t="s">
        <v>981</v>
      </c>
      <c r="K521" s="666"/>
      <c r="L521" s="668">
        <v>27.583313264171569</v>
      </c>
      <c r="M521" s="668">
        <v>6</v>
      </c>
      <c r="N521" s="669">
        <v>165.49987958502942</v>
      </c>
    </row>
    <row r="522" spans="1:14" ht="14.4" customHeight="1" x14ac:dyDescent="0.3">
      <c r="A522" s="664" t="s">
        <v>543</v>
      </c>
      <c r="B522" s="665" t="s">
        <v>2184</v>
      </c>
      <c r="C522" s="666" t="s">
        <v>556</v>
      </c>
      <c r="D522" s="667" t="s">
        <v>2187</v>
      </c>
      <c r="E522" s="666" t="s">
        <v>571</v>
      </c>
      <c r="F522" s="667" t="s">
        <v>2192</v>
      </c>
      <c r="G522" s="666" t="s">
        <v>580</v>
      </c>
      <c r="H522" s="666" t="s">
        <v>1820</v>
      </c>
      <c r="I522" s="666" t="s">
        <v>760</v>
      </c>
      <c r="J522" s="666" t="s">
        <v>1821</v>
      </c>
      <c r="K522" s="666"/>
      <c r="L522" s="668">
        <v>37.700000000000003</v>
      </c>
      <c r="M522" s="668">
        <v>8</v>
      </c>
      <c r="N522" s="669">
        <v>301.60000000000002</v>
      </c>
    </row>
    <row r="523" spans="1:14" ht="14.4" customHeight="1" x14ac:dyDescent="0.3">
      <c r="A523" s="664" t="s">
        <v>543</v>
      </c>
      <c r="B523" s="665" t="s">
        <v>2184</v>
      </c>
      <c r="C523" s="666" t="s">
        <v>556</v>
      </c>
      <c r="D523" s="667" t="s">
        <v>2187</v>
      </c>
      <c r="E523" s="666" t="s">
        <v>571</v>
      </c>
      <c r="F523" s="667" t="s">
        <v>2192</v>
      </c>
      <c r="G523" s="666" t="s">
        <v>580</v>
      </c>
      <c r="H523" s="666" t="s">
        <v>982</v>
      </c>
      <c r="I523" s="666" t="s">
        <v>760</v>
      </c>
      <c r="J523" s="666" t="s">
        <v>983</v>
      </c>
      <c r="K523" s="666" t="s">
        <v>984</v>
      </c>
      <c r="L523" s="668">
        <v>8.4700000000000006</v>
      </c>
      <c r="M523" s="668">
        <v>1770</v>
      </c>
      <c r="N523" s="669">
        <v>14991.900000000001</v>
      </c>
    </row>
    <row r="524" spans="1:14" ht="14.4" customHeight="1" x14ac:dyDescent="0.3">
      <c r="A524" s="664" t="s">
        <v>543</v>
      </c>
      <c r="B524" s="665" t="s">
        <v>2184</v>
      </c>
      <c r="C524" s="666" t="s">
        <v>556</v>
      </c>
      <c r="D524" s="667" t="s">
        <v>2187</v>
      </c>
      <c r="E524" s="666" t="s">
        <v>571</v>
      </c>
      <c r="F524" s="667" t="s">
        <v>2192</v>
      </c>
      <c r="G524" s="666" t="s">
        <v>580</v>
      </c>
      <c r="H524" s="666" t="s">
        <v>1518</v>
      </c>
      <c r="I524" s="666" t="s">
        <v>1518</v>
      </c>
      <c r="J524" s="666" t="s">
        <v>988</v>
      </c>
      <c r="K524" s="666" t="s">
        <v>1519</v>
      </c>
      <c r="L524" s="668">
        <v>44</v>
      </c>
      <c r="M524" s="668">
        <v>29</v>
      </c>
      <c r="N524" s="669">
        <v>1276</v>
      </c>
    </row>
    <row r="525" spans="1:14" ht="14.4" customHeight="1" x14ac:dyDescent="0.3">
      <c r="A525" s="664" t="s">
        <v>543</v>
      </c>
      <c r="B525" s="665" t="s">
        <v>2184</v>
      </c>
      <c r="C525" s="666" t="s">
        <v>556</v>
      </c>
      <c r="D525" s="667" t="s">
        <v>2187</v>
      </c>
      <c r="E525" s="666" t="s">
        <v>571</v>
      </c>
      <c r="F525" s="667" t="s">
        <v>2192</v>
      </c>
      <c r="G525" s="666" t="s">
        <v>580</v>
      </c>
      <c r="H525" s="666" t="s">
        <v>1822</v>
      </c>
      <c r="I525" s="666" t="s">
        <v>1822</v>
      </c>
      <c r="J525" s="666" t="s">
        <v>1823</v>
      </c>
      <c r="K525" s="666" t="s">
        <v>1824</v>
      </c>
      <c r="L525" s="668">
        <v>431.69000000000017</v>
      </c>
      <c r="M525" s="668">
        <v>1</v>
      </c>
      <c r="N525" s="669">
        <v>431.69000000000017</v>
      </c>
    </row>
    <row r="526" spans="1:14" ht="14.4" customHeight="1" x14ac:dyDescent="0.3">
      <c r="A526" s="664" t="s">
        <v>543</v>
      </c>
      <c r="B526" s="665" t="s">
        <v>2184</v>
      </c>
      <c r="C526" s="666" t="s">
        <v>556</v>
      </c>
      <c r="D526" s="667" t="s">
        <v>2187</v>
      </c>
      <c r="E526" s="666" t="s">
        <v>571</v>
      </c>
      <c r="F526" s="667" t="s">
        <v>2192</v>
      </c>
      <c r="G526" s="666" t="s">
        <v>580</v>
      </c>
      <c r="H526" s="666" t="s">
        <v>994</v>
      </c>
      <c r="I526" s="666" t="s">
        <v>994</v>
      </c>
      <c r="J526" s="666" t="s">
        <v>995</v>
      </c>
      <c r="K526" s="666" t="s">
        <v>996</v>
      </c>
      <c r="L526" s="668">
        <v>179.9751</v>
      </c>
      <c r="M526" s="668">
        <v>1</v>
      </c>
      <c r="N526" s="669">
        <v>179.9751</v>
      </c>
    </row>
    <row r="527" spans="1:14" ht="14.4" customHeight="1" x14ac:dyDescent="0.3">
      <c r="A527" s="664" t="s">
        <v>543</v>
      </c>
      <c r="B527" s="665" t="s">
        <v>2184</v>
      </c>
      <c r="C527" s="666" t="s">
        <v>556</v>
      </c>
      <c r="D527" s="667" t="s">
        <v>2187</v>
      </c>
      <c r="E527" s="666" t="s">
        <v>571</v>
      </c>
      <c r="F527" s="667" t="s">
        <v>2192</v>
      </c>
      <c r="G527" s="666" t="s">
        <v>580</v>
      </c>
      <c r="H527" s="666" t="s">
        <v>1825</v>
      </c>
      <c r="I527" s="666" t="s">
        <v>760</v>
      </c>
      <c r="J527" s="666" t="s">
        <v>1826</v>
      </c>
      <c r="K527" s="666"/>
      <c r="L527" s="668">
        <v>30.77999999999999</v>
      </c>
      <c r="M527" s="668">
        <v>6</v>
      </c>
      <c r="N527" s="669">
        <v>184.67999999999995</v>
      </c>
    </row>
    <row r="528" spans="1:14" ht="14.4" customHeight="1" x14ac:dyDescent="0.3">
      <c r="A528" s="664" t="s">
        <v>543</v>
      </c>
      <c r="B528" s="665" t="s">
        <v>2184</v>
      </c>
      <c r="C528" s="666" t="s">
        <v>556</v>
      </c>
      <c r="D528" s="667" t="s">
        <v>2187</v>
      </c>
      <c r="E528" s="666" t="s">
        <v>571</v>
      </c>
      <c r="F528" s="667" t="s">
        <v>2192</v>
      </c>
      <c r="G528" s="666" t="s">
        <v>580</v>
      </c>
      <c r="H528" s="666" t="s">
        <v>1004</v>
      </c>
      <c r="I528" s="666" t="s">
        <v>1004</v>
      </c>
      <c r="J528" s="666" t="s">
        <v>1005</v>
      </c>
      <c r="K528" s="666" t="s">
        <v>1006</v>
      </c>
      <c r="L528" s="668">
        <v>245.77000000000004</v>
      </c>
      <c r="M528" s="668">
        <v>1</v>
      </c>
      <c r="N528" s="669">
        <v>245.77000000000004</v>
      </c>
    </row>
    <row r="529" spans="1:14" ht="14.4" customHeight="1" x14ac:dyDescent="0.3">
      <c r="A529" s="664" t="s">
        <v>543</v>
      </c>
      <c r="B529" s="665" t="s">
        <v>2184</v>
      </c>
      <c r="C529" s="666" t="s">
        <v>556</v>
      </c>
      <c r="D529" s="667" t="s">
        <v>2187</v>
      </c>
      <c r="E529" s="666" t="s">
        <v>571</v>
      </c>
      <c r="F529" s="667" t="s">
        <v>2192</v>
      </c>
      <c r="G529" s="666" t="s">
        <v>580</v>
      </c>
      <c r="H529" s="666" t="s">
        <v>1827</v>
      </c>
      <c r="I529" s="666" t="s">
        <v>1827</v>
      </c>
      <c r="J529" s="666" t="s">
        <v>1828</v>
      </c>
      <c r="K529" s="666" t="s">
        <v>1829</v>
      </c>
      <c r="L529" s="668">
        <v>153.21101398476696</v>
      </c>
      <c r="M529" s="668">
        <v>1</v>
      </c>
      <c r="N529" s="669">
        <v>153.21101398476696</v>
      </c>
    </row>
    <row r="530" spans="1:14" ht="14.4" customHeight="1" x14ac:dyDescent="0.3">
      <c r="A530" s="664" t="s">
        <v>543</v>
      </c>
      <c r="B530" s="665" t="s">
        <v>2184</v>
      </c>
      <c r="C530" s="666" t="s">
        <v>556</v>
      </c>
      <c r="D530" s="667" t="s">
        <v>2187</v>
      </c>
      <c r="E530" s="666" t="s">
        <v>571</v>
      </c>
      <c r="F530" s="667" t="s">
        <v>2192</v>
      </c>
      <c r="G530" s="666" t="s">
        <v>580</v>
      </c>
      <c r="H530" s="666" t="s">
        <v>1830</v>
      </c>
      <c r="I530" s="666" t="s">
        <v>1831</v>
      </c>
      <c r="J530" s="666" t="s">
        <v>1832</v>
      </c>
      <c r="K530" s="666" t="s">
        <v>1833</v>
      </c>
      <c r="L530" s="668">
        <v>111.5</v>
      </c>
      <c r="M530" s="668">
        <v>1</v>
      </c>
      <c r="N530" s="669">
        <v>111.5</v>
      </c>
    </row>
    <row r="531" spans="1:14" ht="14.4" customHeight="1" x14ac:dyDescent="0.3">
      <c r="A531" s="664" t="s">
        <v>543</v>
      </c>
      <c r="B531" s="665" t="s">
        <v>2184</v>
      </c>
      <c r="C531" s="666" t="s">
        <v>556</v>
      </c>
      <c r="D531" s="667" t="s">
        <v>2187</v>
      </c>
      <c r="E531" s="666" t="s">
        <v>571</v>
      </c>
      <c r="F531" s="667" t="s">
        <v>2192</v>
      </c>
      <c r="G531" s="666" t="s">
        <v>580</v>
      </c>
      <c r="H531" s="666" t="s">
        <v>1010</v>
      </c>
      <c r="I531" s="666" t="s">
        <v>1010</v>
      </c>
      <c r="J531" s="666" t="s">
        <v>1011</v>
      </c>
      <c r="K531" s="666" t="s">
        <v>1012</v>
      </c>
      <c r="L531" s="668">
        <v>84.730358847621872</v>
      </c>
      <c r="M531" s="668">
        <v>1</v>
      </c>
      <c r="N531" s="669">
        <v>84.730358847621872</v>
      </c>
    </row>
    <row r="532" spans="1:14" ht="14.4" customHeight="1" x14ac:dyDescent="0.3">
      <c r="A532" s="664" t="s">
        <v>543</v>
      </c>
      <c r="B532" s="665" t="s">
        <v>2184</v>
      </c>
      <c r="C532" s="666" t="s">
        <v>556</v>
      </c>
      <c r="D532" s="667" t="s">
        <v>2187</v>
      </c>
      <c r="E532" s="666" t="s">
        <v>571</v>
      </c>
      <c r="F532" s="667" t="s">
        <v>2192</v>
      </c>
      <c r="G532" s="666" t="s">
        <v>580</v>
      </c>
      <c r="H532" s="666" t="s">
        <v>1016</v>
      </c>
      <c r="I532" s="666" t="s">
        <v>1016</v>
      </c>
      <c r="J532" s="666" t="s">
        <v>1017</v>
      </c>
      <c r="K532" s="666" t="s">
        <v>1018</v>
      </c>
      <c r="L532" s="668">
        <v>199.98</v>
      </c>
      <c r="M532" s="668">
        <v>6</v>
      </c>
      <c r="N532" s="669">
        <v>1199.8799999999999</v>
      </c>
    </row>
    <row r="533" spans="1:14" ht="14.4" customHeight="1" x14ac:dyDescent="0.3">
      <c r="A533" s="664" t="s">
        <v>543</v>
      </c>
      <c r="B533" s="665" t="s">
        <v>2184</v>
      </c>
      <c r="C533" s="666" t="s">
        <v>556</v>
      </c>
      <c r="D533" s="667" t="s">
        <v>2187</v>
      </c>
      <c r="E533" s="666" t="s">
        <v>571</v>
      </c>
      <c r="F533" s="667" t="s">
        <v>2192</v>
      </c>
      <c r="G533" s="666" t="s">
        <v>580</v>
      </c>
      <c r="H533" s="666" t="s">
        <v>1834</v>
      </c>
      <c r="I533" s="666" t="s">
        <v>760</v>
      </c>
      <c r="J533" s="666" t="s">
        <v>1835</v>
      </c>
      <c r="K533" s="666"/>
      <c r="L533" s="668">
        <v>53.92</v>
      </c>
      <c r="M533" s="668">
        <v>1</v>
      </c>
      <c r="N533" s="669">
        <v>53.92</v>
      </c>
    </row>
    <row r="534" spans="1:14" ht="14.4" customHeight="1" x14ac:dyDescent="0.3">
      <c r="A534" s="664" t="s">
        <v>543</v>
      </c>
      <c r="B534" s="665" t="s">
        <v>2184</v>
      </c>
      <c r="C534" s="666" t="s">
        <v>556</v>
      </c>
      <c r="D534" s="667" t="s">
        <v>2187</v>
      </c>
      <c r="E534" s="666" t="s">
        <v>571</v>
      </c>
      <c r="F534" s="667" t="s">
        <v>2192</v>
      </c>
      <c r="G534" s="666" t="s">
        <v>580</v>
      </c>
      <c r="H534" s="666" t="s">
        <v>1526</v>
      </c>
      <c r="I534" s="666" t="s">
        <v>1526</v>
      </c>
      <c r="J534" s="666" t="s">
        <v>1527</v>
      </c>
      <c r="K534" s="666" t="s">
        <v>1528</v>
      </c>
      <c r="L534" s="668">
        <v>264.99</v>
      </c>
      <c r="M534" s="668">
        <v>32</v>
      </c>
      <c r="N534" s="669">
        <v>8479.68</v>
      </c>
    </row>
    <row r="535" spans="1:14" ht="14.4" customHeight="1" x14ac:dyDescent="0.3">
      <c r="A535" s="664" t="s">
        <v>543</v>
      </c>
      <c r="B535" s="665" t="s">
        <v>2184</v>
      </c>
      <c r="C535" s="666" t="s">
        <v>556</v>
      </c>
      <c r="D535" s="667" t="s">
        <v>2187</v>
      </c>
      <c r="E535" s="666" t="s">
        <v>571</v>
      </c>
      <c r="F535" s="667" t="s">
        <v>2192</v>
      </c>
      <c r="G535" s="666" t="s">
        <v>580</v>
      </c>
      <c r="H535" s="666" t="s">
        <v>1531</v>
      </c>
      <c r="I535" s="666" t="s">
        <v>1531</v>
      </c>
      <c r="J535" s="666" t="s">
        <v>1532</v>
      </c>
      <c r="K535" s="666" t="s">
        <v>1533</v>
      </c>
      <c r="L535" s="668">
        <v>93.494666275282654</v>
      </c>
      <c r="M535" s="668">
        <v>15</v>
      </c>
      <c r="N535" s="669">
        <v>1402.4199941292397</v>
      </c>
    </row>
    <row r="536" spans="1:14" ht="14.4" customHeight="1" x14ac:dyDescent="0.3">
      <c r="A536" s="664" t="s">
        <v>543</v>
      </c>
      <c r="B536" s="665" t="s">
        <v>2184</v>
      </c>
      <c r="C536" s="666" t="s">
        <v>556</v>
      </c>
      <c r="D536" s="667" t="s">
        <v>2187</v>
      </c>
      <c r="E536" s="666" t="s">
        <v>571</v>
      </c>
      <c r="F536" s="667" t="s">
        <v>2192</v>
      </c>
      <c r="G536" s="666" t="s">
        <v>580</v>
      </c>
      <c r="H536" s="666" t="s">
        <v>1534</v>
      </c>
      <c r="I536" s="666" t="s">
        <v>760</v>
      </c>
      <c r="J536" s="666" t="s">
        <v>1535</v>
      </c>
      <c r="K536" s="666"/>
      <c r="L536" s="668">
        <v>62.753250000000001</v>
      </c>
      <c r="M536" s="668">
        <v>40</v>
      </c>
      <c r="N536" s="669">
        <v>2510.13</v>
      </c>
    </row>
    <row r="537" spans="1:14" ht="14.4" customHeight="1" x14ac:dyDescent="0.3">
      <c r="A537" s="664" t="s">
        <v>543</v>
      </c>
      <c r="B537" s="665" t="s">
        <v>2184</v>
      </c>
      <c r="C537" s="666" t="s">
        <v>556</v>
      </c>
      <c r="D537" s="667" t="s">
        <v>2187</v>
      </c>
      <c r="E537" s="666" t="s">
        <v>571</v>
      </c>
      <c r="F537" s="667" t="s">
        <v>2192</v>
      </c>
      <c r="G537" s="666" t="s">
        <v>580</v>
      </c>
      <c r="H537" s="666" t="s">
        <v>1536</v>
      </c>
      <c r="I537" s="666" t="s">
        <v>760</v>
      </c>
      <c r="J537" s="666" t="s">
        <v>1537</v>
      </c>
      <c r="K537" s="666"/>
      <c r="L537" s="668">
        <v>571.59799999999996</v>
      </c>
      <c r="M537" s="668">
        <v>5</v>
      </c>
      <c r="N537" s="669">
        <v>2857.99</v>
      </c>
    </row>
    <row r="538" spans="1:14" ht="14.4" customHeight="1" x14ac:dyDescent="0.3">
      <c r="A538" s="664" t="s">
        <v>543</v>
      </c>
      <c r="B538" s="665" t="s">
        <v>2184</v>
      </c>
      <c r="C538" s="666" t="s">
        <v>556</v>
      </c>
      <c r="D538" s="667" t="s">
        <v>2187</v>
      </c>
      <c r="E538" s="666" t="s">
        <v>571</v>
      </c>
      <c r="F538" s="667" t="s">
        <v>2192</v>
      </c>
      <c r="G538" s="666" t="s">
        <v>580</v>
      </c>
      <c r="H538" s="666" t="s">
        <v>1019</v>
      </c>
      <c r="I538" s="666" t="s">
        <v>1019</v>
      </c>
      <c r="J538" s="666" t="s">
        <v>1020</v>
      </c>
      <c r="K538" s="666" t="s">
        <v>1021</v>
      </c>
      <c r="L538" s="668">
        <v>50.29999999999999</v>
      </c>
      <c r="M538" s="668">
        <v>6</v>
      </c>
      <c r="N538" s="669">
        <v>301.79999999999995</v>
      </c>
    </row>
    <row r="539" spans="1:14" ht="14.4" customHeight="1" x14ac:dyDescent="0.3">
      <c r="A539" s="664" t="s">
        <v>543</v>
      </c>
      <c r="B539" s="665" t="s">
        <v>2184</v>
      </c>
      <c r="C539" s="666" t="s">
        <v>556</v>
      </c>
      <c r="D539" s="667" t="s">
        <v>2187</v>
      </c>
      <c r="E539" s="666" t="s">
        <v>571</v>
      </c>
      <c r="F539" s="667" t="s">
        <v>2192</v>
      </c>
      <c r="G539" s="666" t="s">
        <v>580</v>
      </c>
      <c r="H539" s="666" t="s">
        <v>1836</v>
      </c>
      <c r="I539" s="666" t="s">
        <v>1836</v>
      </c>
      <c r="J539" s="666" t="s">
        <v>1837</v>
      </c>
      <c r="K539" s="666" t="s">
        <v>1838</v>
      </c>
      <c r="L539" s="668">
        <v>220.60999999999999</v>
      </c>
      <c r="M539" s="668">
        <v>1</v>
      </c>
      <c r="N539" s="669">
        <v>220.60999999999999</v>
      </c>
    </row>
    <row r="540" spans="1:14" ht="14.4" customHeight="1" x14ac:dyDescent="0.3">
      <c r="A540" s="664" t="s">
        <v>543</v>
      </c>
      <c r="B540" s="665" t="s">
        <v>2184</v>
      </c>
      <c r="C540" s="666" t="s">
        <v>556</v>
      </c>
      <c r="D540" s="667" t="s">
        <v>2187</v>
      </c>
      <c r="E540" s="666" t="s">
        <v>571</v>
      </c>
      <c r="F540" s="667" t="s">
        <v>2192</v>
      </c>
      <c r="G540" s="666" t="s">
        <v>1027</v>
      </c>
      <c r="H540" s="666" t="s">
        <v>1031</v>
      </c>
      <c r="I540" s="666" t="s">
        <v>1032</v>
      </c>
      <c r="J540" s="666" t="s">
        <v>1033</v>
      </c>
      <c r="K540" s="666" t="s">
        <v>1034</v>
      </c>
      <c r="L540" s="668">
        <v>34.75</v>
      </c>
      <c r="M540" s="668">
        <v>22</v>
      </c>
      <c r="N540" s="669">
        <v>764.5</v>
      </c>
    </row>
    <row r="541" spans="1:14" ht="14.4" customHeight="1" x14ac:dyDescent="0.3">
      <c r="A541" s="664" t="s">
        <v>543</v>
      </c>
      <c r="B541" s="665" t="s">
        <v>2184</v>
      </c>
      <c r="C541" s="666" t="s">
        <v>556</v>
      </c>
      <c r="D541" s="667" t="s">
        <v>2187</v>
      </c>
      <c r="E541" s="666" t="s">
        <v>571</v>
      </c>
      <c r="F541" s="667" t="s">
        <v>2192</v>
      </c>
      <c r="G541" s="666" t="s">
        <v>1027</v>
      </c>
      <c r="H541" s="666" t="s">
        <v>1039</v>
      </c>
      <c r="I541" s="666" t="s">
        <v>1040</v>
      </c>
      <c r="J541" s="666" t="s">
        <v>1041</v>
      </c>
      <c r="K541" s="666" t="s">
        <v>1042</v>
      </c>
      <c r="L541" s="668">
        <v>105.40999999999998</v>
      </c>
      <c r="M541" s="668">
        <v>1</v>
      </c>
      <c r="N541" s="669">
        <v>105.40999999999998</v>
      </c>
    </row>
    <row r="542" spans="1:14" ht="14.4" customHeight="1" x14ac:dyDescent="0.3">
      <c r="A542" s="664" t="s">
        <v>543</v>
      </c>
      <c r="B542" s="665" t="s">
        <v>2184</v>
      </c>
      <c r="C542" s="666" t="s">
        <v>556</v>
      </c>
      <c r="D542" s="667" t="s">
        <v>2187</v>
      </c>
      <c r="E542" s="666" t="s">
        <v>571</v>
      </c>
      <c r="F542" s="667" t="s">
        <v>2192</v>
      </c>
      <c r="G542" s="666" t="s">
        <v>1027</v>
      </c>
      <c r="H542" s="666" t="s">
        <v>1047</v>
      </c>
      <c r="I542" s="666" t="s">
        <v>1048</v>
      </c>
      <c r="J542" s="666" t="s">
        <v>1049</v>
      </c>
      <c r="K542" s="666" t="s">
        <v>1050</v>
      </c>
      <c r="L542" s="668">
        <v>112.72999999999999</v>
      </c>
      <c r="M542" s="668">
        <v>10</v>
      </c>
      <c r="N542" s="669">
        <v>1127.3</v>
      </c>
    </row>
    <row r="543" spans="1:14" ht="14.4" customHeight="1" x14ac:dyDescent="0.3">
      <c r="A543" s="664" t="s">
        <v>543</v>
      </c>
      <c r="B543" s="665" t="s">
        <v>2184</v>
      </c>
      <c r="C543" s="666" t="s">
        <v>556</v>
      </c>
      <c r="D543" s="667" t="s">
        <v>2187</v>
      </c>
      <c r="E543" s="666" t="s">
        <v>571</v>
      </c>
      <c r="F543" s="667" t="s">
        <v>2192</v>
      </c>
      <c r="G543" s="666" t="s">
        <v>1027</v>
      </c>
      <c r="H543" s="666" t="s">
        <v>1051</v>
      </c>
      <c r="I543" s="666" t="s">
        <v>1052</v>
      </c>
      <c r="J543" s="666" t="s">
        <v>1053</v>
      </c>
      <c r="K543" s="666" t="s">
        <v>1054</v>
      </c>
      <c r="L543" s="668">
        <v>48.819801033755951</v>
      </c>
      <c r="M543" s="668">
        <v>1</v>
      </c>
      <c r="N543" s="669">
        <v>48.819801033755951</v>
      </c>
    </row>
    <row r="544" spans="1:14" ht="14.4" customHeight="1" x14ac:dyDescent="0.3">
      <c r="A544" s="664" t="s">
        <v>543</v>
      </c>
      <c r="B544" s="665" t="s">
        <v>2184</v>
      </c>
      <c r="C544" s="666" t="s">
        <v>556</v>
      </c>
      <c r="D544" s="667" t="s">
        <v>2187</v>
      </c>
      <c r="E544" s="666" t="s">
        <v>571</v>
      </c>
      <c r="F544" s="667" t="s">
        <v>2192</v>
      </c>
      <c r="G544" s="666" t="s">
        <v>1027</v>
      </c>
      <c r="H544" s="666" t="s">
        <v>1059</v>
      </c>
      <c r="I544" s="666" t="s">
        <v>1060</v>
      </c>
      <c r="J544" s="666" t="s">
        <v>1061</v>
      </c>
      <c r="K544" s="666" t="s">
        <v>1062</v>
      </c>
      <c r="L544" s="668">
        <v>3300</v>
      </c>
      <c r="M544" s="668">
        <v>2</v>
      </c>
      <c r="N544" s="669">
        <v>6600</v>
      </c>
    </row>
    <row r="545" spans="1:14" ht="14.4" customHeight="1" x14ac:dyDescent="0.3">
      <c r="A545" s="664" t="s">
        <v>543</v>
      </c>
      <c r="B545" s="665" t="s">
        <v>2184</v>
      </c>
      <c r="C545" s="666" t="s">
        <v>556</v>
      </c>
      <c r="D545" s="667" t="s">
        <v>2187</v>
      </c>
      <c r="E545" s="666" t="s">
        <v>571</v>
      </c>
      <c r="F545" s="667" t="s">
        <v>2192</v>
      </c>
      <c r="G545" s="666" t="s">
        <v>1027</v>
      </c>
      <c r="H545" s="666" t="s">
        <v>1839</v>
      </c>
      <c r="I545" s="666" t="s">
        <v>1840</v>
      </c>
      <c r="J545" s="666" t="s">
        <v>1841</v>
      </c>
      <c r="K545" s="666" t="s">
        <v>1842</v>
      </c>
      <c r="L545" s="668">
        <v>81.650305059447348</v>
      </c>
      <c r="M545" s="668">
        <v>1</v>
      </c>
      <c r="N545" s="669">
        <v>81.650305059447348</v>
      </c>
    </row>
    <row r="546" spans="1:14" ht="14.4" customHeight="1" x14ac:dyDescent="0.3">
      <c r="A546" s="664" t="s">
        <v>543</v>
      </c>
      <c r="B546" s="665" t="s">
        <v>2184</v>
      </c>
      <c r="C546" s="666" t="s">
        <v>556</v>
      </c>
      <c r="D546" s="667" t="s">
        <v>2187</v>
      </c>
      <c r="E546" s="666" t="s">
        <v>571</v>
      </c>
      <c r="F546" s="667" t="s">
        <v>2192</v>
      </c>
      <c r="G546" s="666" t="s">
        <v>1027</v>
      </c>
      <c r="H546" s="666" t="s">
        <v>1843</v>
      </c>
      <c r="I546" s="666" t="s">
        <v>1844</v>
      </c>
      <c r="J546" s="666" t="s">
        <v>1845</v>
      </c>
      <c r="K546" s="666" t="s">
        <v>1846</v>
      </c>
      <c r="L546" s="668">
        <v>16.780000000000008</v>
      </c>
      <c r="M546" s="668">
        <v>2</v>
      </c>
      <c r="N546" s="669">
        <v>33.560000000000016</v>
      </c>
    </row>
    <row r="547" spans="1:14" ht="14.4" customHeight="1" x14ac:dyDescent="0.3">
      <c r="A547" s="664" t="s">
        <v>543</v>
      </c>
      <c r="B547" s="665" t="s">
        <v>2184</v>
      </c>
      <c r="C547" s="666" t="s">
        <v>556</v>
      </c>
      <c r="D547" s="667" t="s">
        <v>2187</v>
      </c>
      <c r="E547" s="666" t="s">
        <v>571</v>
      </c>
      <c r="F547" s="667" t="s">
        <v>2192</v>
      </c>
      <c r="G547" s="666" t="s">
        <v>1027</v>
      </c>
      <c r="H547" s="666" t="s">
        <v>1575</v>
      </c>
      <c r="I547" s="666" t="s">
        <v>1575</v>
      </c>
      <c r="J547" s="666" t="s">
        <v>1119</v>
      </c>
      <c r="K547" s="666" t="s">
        <v>1576</v>
      </c>
      <c r="L547" s="668">
        <v>63.399999999999984</v>
      </c>
      <c r="M547" s="668">
        <v>1</v>
      </c>
      <c r="N547" s="669">
        <v>63.399999999999984</v>
      </c>
    </row>
    <row r="548" spans="1:14" ht="14.4" customHeight="1" x14ac:dyDescent="0.3">
      <c r="A548" s="664" t="s">
        <v>543</v>
      </c>
      <c r="B548" s="665" t="s">
        <v>2184</v>
      </c>
      <c r="C548" s="666" t="s">
        <v>556</v>
      </c>
      <c r="D548" s="667" t="s">
        <v>2187</v>
      </c>
      <c r="E548" s="666" t="s">
        <v>571</v>
      </c>
      <c r="F548" s="667" t="s">
        <v>2192</v>
      </c>
      <c r="G548" s="666" t="s">
        <v>1027</v>
      </c>
      <c r="H548" s="666" t="s">
        <v>1847</v>
      </c>
      <c r="I548" s="666" t="s">
        <v>1848</v>
      </c>
      <c r="J548" s="666" t="s">
        <v>1849</v>
      </c>
      <c r="K548" s="666" t="s">
        <v>1850</v>
      </c>
      <c r="L548" s="668">
        <v>322.49</v>
      </c>
      <c r="M548" s="668">
        <v>1</v>
      </c>
      <c r="N548" s="669">
        <v>322.49</v>
      </c>
    </row>
    <row r="549" spans="1:14" ht="14.4" customHeight="1" x14ac:dyDescent="0.3">
      <c r="A549" s="664" t="s">
        <v>543</v>
      </c>
      <c r="B549" s="665" t="s">
        <v>2184</v>
      </c>
      <c r="C549" s="666" t="s">
        <v>556</v>
      </c>
      <c r="D549" s="667" t="s">
        <v>2187</v>
      </c>
      <c r="E549" s="666" t="s">
        <v>571</v>
      </c>
      <c r="F549" s="667" t="s">
        <v>2192</v>
      </c>
      <c r="G549" s="666" t="s">
        <v>1027</v>
      </c>
      <c r="H549" s="666" t="s">
        <v>1581</v>
      </c>
      <c r="I549" s="666" t="s">
        <v>1582</v>
      </c>
      <c r="J549" s="666" t="s">
        <v>1108</v>
      </c>
      <c r="K549" s="666" t="s">
        <v>1583</v>
      </c>
      <c r="L549" s="668">
        <v>46.989999999999988</v>
      </c>
      <c r="M549" s="668">
        <v>1</v>
      </c>
      <c r="N549" s="669">
        <v>46.989999999999988</v>
      </c>
    </row>
    <row r="550" spans="1:14" ht="14.4" customHeight="1" x14ac:dyDescent="0.3">
      <c r="A550" s="664" t="s">
        <v>543</v>
      </c>
      <c r="B550" s="665" t="s">
        <v>2184</v>
      </c>
      <c r="C550" s="666" t="s">
        <v>556</v>
      </c>
      <c r="D550" s="667" t="s">
        <v>2187</v>
      </c>
      <c r="E550" s="666" t="s">
        <v>571</v>
      </c>
      <c r="F550" s="667" t="s">
        <v>2192</v>
      </c>
      <c r="G550" s="666" t="s">
        <v>1027</v>
      </c>
      <c r="H550" s="666" t="s">
        <v>1851</v>
      </c>
      <c r="I550" s="666" t="s">
        <v>1852</v>
      </c>
      <c r="J550" s="666" t="s">
        <v>1853</v>
      </c>
      <c r="K550" s="666" t="s">
        <v>1854</v>
      </c>
      <c r="L550" s="668">
        <v>88.249999999999986</v>
      </c>
      <c r="M550" s="668">
        <v>1</v>
      </c>
      <c r="N550" s="669">
        <v>88.249999999999986</v>
      </c>
    </row>
    <row r="551" spans="1:14" ht="14.4" customHeight="1" x14ac:dyDescent="0.3">
      <c r="A551" s="664" t="s">
        <v>543</v>
      </c>
      <c r="B551" s="665" t="s">
        <v>2184</v>
      </c>
      <c r="C551" s="666" t="s">
        <v>556</v>
      </c>
      <c r="D551" s="667" t="s">
        <v>2187</v>
      </c>
      <c r="E551" s="666" t="s">
        <v>571</v>
      </c>
      <c r="F551" s="667" t="s">
        <v>2192</v>
      </c>
      <c r="G551" s="666" t="s">
        <v>1027</v>
      </c>
      <c r="H551" s="666" t="s">
        <v>1855</v>
      </c>
      <c r="I551" s="666" t="s">
        <v>1856</v>
      </c>
      <c r="J551" s="666" t="s">
        <v>1857</v>
      </c>
      <c r="K551" s="666" t="s">
        <v>1858</v>
      </c>
      <c r="L551" s="668">
        <v>67.109999999999985</v>
      </c>
      <c r="M551" s="668">
        <v>10</v>
      </c>
      <c r="N551" s="669">
        <v>671.09999999999991</v>
      </c>
    </row>
    <row r="552" spans="1:14" ht="14.4" customHeight="1" x14ac:dyDescent="0.3">
      <c r="A552" s="664" t="s">
        <v>543</v>
      </c>
      <c r="B552" s="665" t="s">
        <v>2184</v>
      </c>
      <c r="C552" s="666" t="s">
        <v>556</v>
      </c>
      <c r="D552" s="667" t="s">
        <v>2187</v>
      </c>
      <c r="E552" s="666" t="s">
        <v>571</v>
      </c>
      <c r="F552" s="667" t="s">
        <v>2192</v>
      </c>
      <c r="G552" s="666" t="s">
        <v>1027</v>
      </c>
      <c r="H552" s="666" t="s">
        <v>1079</v>
      </c>
      <c r="I552" s="666" t="s">
        <v>1080</v>
      </c>
      <c r="J552" s="666" t="s">
        <v>1081</v>
      </c>
      <c r="K552" s="666" t="s">
        <v>1082</v>
      </c>
      <c r="L552" s="668">
        <v>221.77999999999994</v>
      </c>
      <c r="M552" s="668">
        <v>1</v>
      </c>
      <c r="N552" s="669">
        <v>221.77999999999994</v>
      </c>
    </row>
    <row r="553" spans="1:14" ht="14.4" customHeight="1" x14ac:dyDescent="0.3">
      <c r="A553" s="664" t="s">
        <v>543</v>
      </c>
      <c r="B553" s="665" t="s">
        <v>2184</v>
      </c>
      <c r="C553" s="666" t="s">
        <v>556</v>
      </c>
      <c r="D553" s="667" t="s">
        <v>2187</v>
      </c>
      <c r="E553" s="666" t="s">
        <v>571</v>
      </c>
      <c r="F553" s="667" t="s">
        <v>2192</v>
      </c>
      <c r="G553" s="666" t="s">
        <v>1027</v>
      </c>
      <c r="H553" s="666" t="s">
        <v>1859</v>
      </c>
      <c r="I553" s="666" t="s">
        <v>1860</v>
      </c>
      <c r="J553" s="666" t="s">
        <v>1861</v>
      </c>
      <c r="K553" s="666" t="s">
        <v>1089</v>
      </c>
      <c r="L553" s="668">
        <v>117.42627487823044</v>
      </c>
      <c r="M553" s="668">
        <v>3</v>
      </c>
      <c r="N553" s="669">
        <v>352.27882463469132</v>
      </c>
    </row>
    <row r="554" spans="1:14" ht="14.4" customHeight="1" x14ac:dyDescent="0.3">
      <c r="A554" s="664" t="s">
        <v>543</v>
      </c>
      <c r="B554" s="665" t="s">
        <v>2184</v>
      </c>
      <c r="C554" s="666" t="s">
        <v>556</v>
      </c>
      <c r="D554" s="667" t="s">
        <v>2187</v>
      </c>
      <c r="E554" s="666" t="s">
        <v>571</v>
      </c>
      <c r="F554" s="667" t="s">
        <v>2192</v>
      </c>
      <c r="G554" s="666" t="s">
        <v>1027</v>
      </c>
      <c r="H554" s="666" t="s">
        <v>1862</v>
      </c>
      <c r="I554" s="666" t="s">
        <v>1863</v>
      </c>
      <c r="J554" s="666" t="s">
        <v>1864</v>
      </c>
      <c r="K554" s="666" t="s">
        <v>1865</v>
      </c>
      <c r="L554" s="668">
        <v>13.879999999999999</v>
      </c>
      <c r="M554" s="668">
        <v>1</v>
      </c>
      <c r="N554" s="669">
        <v>13.879999999999999</v>
      </c>
    </row>
    <row r="555" spans="1:14" ht="14.4" customHeight="1" x14ac:dyDescent="0.3">
      <c r="A555" s="664" t="s">
        <v>543</v>
      </c>
      <c r="B555" s="665" t="s">
        <v>2184</v>
      </c>
      <c r="C555" s="666" t="s">
        <v>556</v>
      </c>
      <c r="D555" s="667" t="s">
        <v>2187</v>
      </c>
      <c r="E555" s="666" t="s">
        <v>571</v>
      </c>
      <c r="F555" s="667" t="s">
        <v>2192</v>
      </c>
      <c r="G555" s="666" t="s">
        <v>1027</v>
      </c>
      <c r="H555" s="666" t="s">
        <v>1588</v>
      </c>
      <c r="I555" s="666" t="s">
        <v>1589</v>
      </c>
      <c r="J555" s="666" t="s">
        <v>1590</v>
      </c>
      <c r="K555" s="666" t="s">
        <v>1591</v>
      </c>
      <c r="L555" s="668">
        <v>50.459997967627935</v>
      </c>
      <c r="M555" s="668">
        <v>1</v>
      </c>
      <c r="N555" s="669">
        <v>50.459997967627935</v>
      </c>
    </row>
    <row r="556" spans="1:14" ht="14.4" customHeight="1" x14ac:dyDescent="0.3">
      <c r="A556" s="664" t="s">
        <v>543</v>
      </c>
      <c r="B556" s="665" t="s">
        <v>2184</v>
      </c>
      <c r="C556" s="666" t="s">
        <v>556</v>
      </c>
      <c r="D556" s="667" t="s">
        <v>2187</v>
      </c>
      <c r="E556" s="666" t="s">
        <v>571</v>
      </c>
      <c r="F556" s="667" t="s">
        <v>2192</v>
      </c>
      <c r="G556" s="666" t="s">
        <v>1027</v>
      </c>
      <c r="H556" s="666" t="s">
        <v>1592</v>
      </c>
      <c r="I556" s="666" t="s">
        <v>1593</v>
      </c>
      <c r="J556" s="666" t="s">
        <v>1594</v>
      </c>
      <c r="K556" s="666" t="s">
        <v>1595</v>
      </c>
      <c r="L556" s="668">
        <v>20.060002945499456</v>
      </c>
      <c r="M556" s="668">
        <v>1</v>
      </c>
      <c r="N556" s="669">
        <v>20.060002945499456</v>
      </c>
    </row>
    <row r="557" spans="1:14" ht="14.4" customHeight="1" x14ac:dyDescent="0.3">
      <c r="A557" s="664" t="s">
        <v>543</v>
      </c>
      <c r="B557" s="665" t="s">
        <v>2184</v>
      </c>
      <c r="C557" s="666" t="s">
        <v>556</v>
      </c>
      <c r="D557" s="667" t="s">
        <v>2187</v>
      </c>
      <c r="E557" s="666" t="s">
        <v>571</v>
      </c>
      <c r="F557" s="667" t="s">
        <v>2192</v>
      </c>
      <c r="G557" s="666" t="s">
        <v>1027</v>
      </c>
      <c r="H557" s="666" t="s">
        <v>1090</v>
      </c>
      <c r="I557" s="666" t="s">
        <v>1091</v>
      </c>
      <c r="J557" s="666" t="s">
        <v>1092</v>
      </c>
      <c r="K557" s="666" t="s">
        <v>1093</v>
      </c>
      <c r="L557" s="668">
        <v>465.40999999999997</v>
      </c>
      <c r="M557" s="668">
        <v>4</v>
      </c>
      <c r="N557" s="669">
        <v>1861.6399999999999</v>
      </c>
    </row>
    <row r="558" spans="1:14" ht="14.4" customHeight="1" x14ac:dyDescent="0.3">
      <c r="A558" s="664" t="s">
        <v>543</v>
      </c>
      <c r="B558" s="665" t="s">
        <v>2184</v>
      </c>
      <c r="C558" s="666" t="s">
        <v>556</v>
      </c>
      <c r="D558" s="667" t="s">
        <v>2187</v>
      </c>
      <c r="E558" s="666" t="s">
        <v>571</v>
      </c>
      <c r="F558" s="667" t="s">
        <v>2192</v>
      </c>
      <c r="G558" s="666" t="s">
        <v>1027</v>
      </c>
      <c r="H558" s="666" t="s">
        <v>1098</v>
      </c>
      <c r="I558" s="666" t="s">
        <v>1099</v>
      </c>
      <c r="J558" s="666" t="s">
        <v>1100</v>
      </c>
      <c r="K558" s="666" t="s">
        <v>1101</v>
      </c>
      <c r="L558" s="668">
        <v>64.480000000000032</v>
      </c>
      <c r="M558" s="668">
        <v>1</v>
      </c>
      <c r="N558" s="669">
        <v>64.480000000000032</v>
      </c>
    </row>
    <row r="559" spans="1:14" ht="14.4" customHeight="1" x14ac:dyDescent="0.3">
      <c r="A559" s="664" t="s">
        <v>543</v>
      </c>
      <c r="B559" s="665" t="s">
        <v>2184</v>
      </c>
      <c r="C559" s="666" t="s">
        <v>556</v>
      </c>
      <c r="D559" s="667" t="s">
        <v>2187</v>
      </c>
      <c r="E559" s="666" t="s">
        <v>571</v>
      </c>
      <c r="F559" s="667" t="s">
        <v>2192</v>
      </c>
      <c r="G559" s="666" t="s">
        <v>1027</v>
      </c>
      <c r="H559" s="666" t="s">
        <v>1866</v>
      </c>
      <c r="I559" s="666" t="s">
        <v>1867</v>
      </c>
      <c r="J559" s="666" t="s">
        <v>1868</v>
      </c>
      <c r="K559" s="666" t="s">
        <v>1869</v>
      </c>
      <c r="L559" s="668">
        <v>71.168673207075599</v>
      </c>
      <c r="M559" s="668">
        <v>1</v>
      </c>
      <c r="N559" s="669">
        <v>71.168673207075599</v>
      </c>
    </row>
    <row r="560" spans="1:14" ht="14.4" customHeight="1" x14ac:dyDescent="0.3">
      <c r="A560" s="664" t="s">
        <v>543</v>
      </c>
      <c r="B560" s="665" t="s">
        <v>2184</v>
      </c>
      <c r="C560" s="666" t="s">
        <v>556</v>
      </c>
      <c r="D560" s="667" t="s">
        <v>2187</v>
      </c>
      <c r="E560" s="666" t="s">
        <v>571</v>
      </c>
      <c r="F560" s="667" t="s">
        <v>2192</v>
      </c>
      <c r="G560" s="666" t="s">
        <v>1027</v>
      </c>
      <c r="H560" s="666" t="s">
        <v>1870</v>
      </c>
      <c r="I560" s="666" t="s">
        <v>1871</v>
      </c>
      <c r="J560" s="666" t="s">
        <v>1872</v>
      </c>
      <c r="K560" s="666" t="s">
        <v>1873</v>
      </c>
      <c r="L560" s="668">
        <v>194.99761087358812</v>
      </c>
      <c r="M560" s="668">
        <v>2</v>
      </c>
      <c r="N560" s="669">
        <v>389.99522174717623</v>
      </c>
    </row>
    <row r="561" spans="1:14" ht="14.4" customHeight="1" x14ac:dyDescent="0.3">
      <c r="A561" s="664" t="s">
        <v>543</v>
      </c>
      <c r="B561" s="665" t="s">
        <v>2184</v>
      </c>
      <c r="C561" s="666" t="s">
        <v>556</v>
      </c>
      <c r="D561" s="667" t="s">
        <v>2187</v>
      </c>
      <c r="E561" s="666" t="s">
        <v>571</v>
      </c>
      <c r="F561" s="667" t="s">
        <v>2192</v>
      </c>
      <c r="G561" s="666" t="s">
        <v>1027</v>
      </c>
      <c r="H561" s="666" t="s">
        <v>1874</v>
      </c>
      <c r="I561" s="666" t="s">
        <v>1875</v>
      </c>
      <c r="J561" s="666" t="s">
        <v>1876</v>
      </c>
      <c r="K561" s="666" t="s">
        <v>1877</v>
      </c>
      <c r="L561" s="668">
        <v>74.840002560894334</v>
      </c>
      <c r="M561" s="668">
        <v>1</v>
      </c>
      <c r="N561" s="669">
        <v>74.840002560894334</v>
      </c>
    </row>
    <row r="562" spans="1:14" ht="14.4" customHeight="1" x14ac:dyDescent="0.3">
      <c r="A562" s="664" t="s">
        <v>543</v>
      </c>
      <c r="B562" s="665" t="s">
        <v>2184</v>
      </c>
      <c r="C562" s="666" t="s">
        <v>556</v>
      </c>
      <c r="D562" s="667" t="s">
        <v>2187</v>
      </c>
      <c r="E562" s="666" t="s">
        <v>571</v>
      </c>
      <c r="F562" s="667" t="s">
        <v>2192</v>
      </c>
      <c r="G562" s="666" t="s">
        <v>1027</v>
      </c>
      <c r="H562" s="666" t="s">
        <v>1110</v>
      </c>
      <c r="I562" s="666" t="s">
        <v>1111</v>
      </c>
      <c r="J562" s="666" t="s">
        <v>1112</v>
      </c>
      <c r="K562" s="666" t="s">
        <v>1113</v>
      </c>
      <c r="L562" s="668">
        <v>27.48</v>
      </c>
      <c r="M562" s="668">
        <v>1</v>
      </c>
      <c r="N562" s="669">
        <v>27.48</v>
      </c>
    </row>
    <row r="563" spans="1:14" ht="14.4" customHeight="1" x14ac:dyDescent="0.3">
      <c r="A563" s="664" t="s">
        <v>543</v>
      </c>
      <c r="B563" s="665" t="s">
        <v>2184</v>
      </c>
      <c r="C563" s="666" t="s">
        <v>556</v>
      </c>
      <c r="D563" s="667" t="s">
        <v>2187</v>
      </c>
      <c r="E563" s="666" t="s">
        <v>571</v>
      </c>
      <c r="F563" s="667" t="s">
        <v>2192</v>
      </c>
      <c r="G563" s="666" t="s">
        <v>1027</v>
      </c>
      <c r="H563" s="666" t="s">
        <v>1878</v>
      </c>
      <c r="I563" s="666" t="s">
        <v>1879</v>
      </c>
      <c r="J563" s="666" t="s">
        <v>1880</v>
      </c>
      <c r="K563" s="666" t="s">
        <v>1427</v>
      </c>
      <c r="L563" s="668">
        <v>92.359999999999985</v>
      </c>
      <c r="M563" s="668">
        <v>1</v>
      </c>
      <c r="N563" s="669">
        <v>92.359999999999985</v>
      </c>
    </row>
    <row r="564" spans="1:14" ht="14.4" customHeight="1" x14ac:dyDescent="0.3">
      <c r="A564" s="664" t="s">
        <v>543</v>
      </c>
      <c r="B564" s="665" t="s">
        <v>2184</v>
      </c>
      <c r="C564" s="666" t="s">
        <v>556</v>
      </c>
      <c r="D564" s="667" t="s">
        <v>2187</v>
      </c>
      <c r="E564" s="666" t="s">
        <v>571</v>
      </c>
      <c r="F564" s="667" t="s">
        <v>2192</v>
      </c>
      <c r="G564" s="666" t="s">
        <v>1027</v>
      </c>
      <c r="H564" s="666" t="s">
        <v>1881</v>
      </c>
      <c r="I564" s="666" t="s">
        <v>1882</v>
      </c>
      <c r="J564" s="666" t="s">
        <v>1883</v>
      </c>
      <c r="K564" s="666" t="s">
        <v>1884</v>
      </c>
      <c r="L564" s="668">
        <v>80.519999999999982</v>
      </c>
      <c r="M564" s="668">
        <v>2</v>
      </c>
      <c r="N564" s="669">
        <v>161.03999999999996</v>
      </c>
    </row>
    <row r="565" spans="1:14" ht="14.4" customHeight="1" x14ac:dyDescent="0.3">
      <c r="A565" s="664" t="s">
        <v>543</v>
      </c>
      <c r="B565" s="665" t="s">
        <v>2184</v>
      </c>
      <c r="C565" s="666" t="s">
        <v>556</v>
      </c>
      <c r="D565" s="667" t="s">
        <v>2187</v>
      </c>
      <c r="E565" s="666" t="s">
        <v>571</v>
      </c>
      <c r="F565" s="667" t="s">
        <v>2192</v>
      </c>
      <c r="G565" s="666" t="s">
        <v>1027</v>
      </c>
      <c r="H565" s="666" t="s">
        <v>1885</v>
      </c>
      <c r="I565" s="666" t="s">
        <v>1886</v>
      </c>
      <c r="J565" s="666" t="s">
        <v>1562</v>
      </c>
      <c r="K565" s="666" t="s">
        <v>1522</v>
      </c>
      <c r="L565" s="668">
        <v>86.519999999999982</v>
      </c>
      <c r="M565" s="668">
        <v>1</v>
      </c>
      <c r="N565" s="669">
        <v>86.519999999999982</v>
      </c>
    </row>
    <row r="566" spans="1:14" ht="14.4" customHeight="1" x14ac:dyDescent="0.3">
      <c r="A566" s="664" t="s">
        <v>543</v>
      </c>
      <c r="B566" s="665" t="s">
        <v>2184</v>
      </c>
      <c r="C566" s="666" t="s">
        <v>556</v>
      </c>
      <c r="D566" s="667" t="s">
        <v>2187</v>
      </c>
      <c r="E566" s="666" t="s">
        <v>571</v>
      </c>
      <c r="F566" s="667" t="s">
        <v>2192</v>
      </c>
      <c r="G566" s="666" t="s">
        <v>1027</v>
      </c>
      <c r="H566" s="666" t="s">
        <v>1887</v>
      </c>
      <c r="I566" s="666" t="s">
        <v>1888</v>
      </c>
      <c r="J566" s="666" t="s">
        <v>1889</v>
      </c>
      <c r="K566" s="666" t="s">
        <v>1890</v>
      </c>
      <c r="L566" s="668">
        <v>189.12</v>
      </c>
      <c r="M566" s="668">
        <v>1</v>
      </c>
      <c r="N566" s="669">
        <v>189.12</v>
      </c>
    </row>
    <row r="567" spans="1:14" ht="14.4" customHeight="1" x14ac:dyDescent="0.3">
      <c r="A567" s="664" t="s">
        <v>543</v>
      </c>
      <c r="B567" s="665" t="s">
        <v>2184</v>
      </c>
      <c r="C567" s="666" t="s">
        <v>556</v>
      </c>
      <c r="D567" s="667" t="s">
        <v>2187</v>
      </c>
      <c r="E567" s="666" t="s">
        <v>571</v>
      </c>
      <c r="F567" s="667" t="s">
        <v>2192</v>
      </c>
      <c r="G567" s="666" t="s">
        <v>1027</v>
      </c>
      <c r="H567" s="666" t="s">
        <v>1611</v>
      </c>
      <c r="I567" s="666" t="s">
        <v>1612</v>
      </c>
      <c r="J567" s="666" t="s">
        <v>1613</v>
      </c>
      <c r="K567" s="666" t="s">
        <v>1614</v>
      </c>
      <c r="L567" s="668">
        <v>94.93</v>
      </c>
      <c r="M567" s="668">
        <v>1</v>
      </c>
      <c r="N567" s="669">
        <v>94.93</v>
      </c>
    </row>
    <row r="568" spans="1:14" ht="14.4" customHeight="1" x14ac:dyDescent="0.3">
      <c r="A568" s="664" t="s">
        <v>543</v>
      </c>
      <c r="B568" s="665" t="s">
        <v>2184</v>
      </c>
      <c r="C568" s="666" t="s">
        <v>556</v>
      </c>
      <c r="D568" s="667" t="s">
        <v>2187</v>
      </c>
      <c r="E568" s="666" t="s">
        <v>571</v>
      </c>
      <c r="F568" s="667" t="s">
        <v>2192</v>
      </c>
      <c r="G568" s="666" t="s">
        <v>1027</v>
      </c>
      <c r="H568" s="666" t="s">
        <v>1891</v>
      </c>
      <c r="I568" s="666" t="s">
        <v>1892</v>
      </c>
      <c r="J568" s="666" t="s">
        <v>1893</v>
      </c>
      <c r="K568" s="666" t="s">
        <v>1894</v>
      </c>
      <c r="L568" s="668">
        <v>109.84599253785437</v>
      </c>
      <c r="M568" s="668">
        <v>1</v>
      </c>
      <c r="N568" s="669">
        <v>109.84599253785437</v>
      </c>
    </row>
    <row r="569" spans="1:14" ht="14.4" customHeight="1" x14ac:dyDescent="0.3">
      <c r="A569" s="664" t="s">
        <v>543</v>
      </c>
      <c r="B569" s="665" t="s">
        <v>2184</v>
      </c>
      <c r="C569" s="666" t="s">
        <v>556</v>
      </c>
      <c r="D569" s="667" t="s">
        <v>2187</v>
      </c>
      <c r="E569" s="666" t="s">
        <v>571</v>
      </c>
      <c r="F569" s="667" t="s">
        <v>2192</v>
      </c>
      <c r="G569" s="666" t="s">
        <v>1027</v>
      </c>
      <c r="H569" s="666" t="s">
        <v>1895</v>
      </c>
      <c r="I569" s="666" t="s">
        <v>1896</v>
      </c>
      <c r="J569" s="666" t="s">
        <v>1897</v>
      </c>
      <c r="K569" s="666" t="s">
        <v>1898</v>
      </c>
      <c r="L569" s="668">
        <v>70.040000000000006</v>
      </c>
      <c r="M569" s="668">
        <v>1</v>
      </c>
      <c r="N569" s="669">
        <v>70.040000000000006</v>
      </c>
    </row>
    <row r="570" spans="1:14" ht="14.4" customHeight="1" x14ac:dyDescent="0.3">
      <c r="A570" s="664" t="s">
        <v>543</v>
      </c>
      <c r="B570" s="665" t="s">
        <v>2184</v>
      </c>
      <c r="C570" s="666" t="s">
        <v>556</v>
      </c>
      <c r="D570" s="667" t="s">
        <v>2187</v>
      </c>
      <c r="E570" s="666" t="s">
        <v>571</v>
      </c>
      <c r="F570" s="667" t="s">
        <v>2192</v>
      </c>
      <c r="G570" s="666" t="s">
        <v>1027</v>
      </c>
      <c r="H570" s="666" t="s">
        <v>1125</v>
      </c>
      <c r="I570" s="666" t="s">
        <v>1125</v>
      </c>
      <c r="J570" s="666" t="s">
        <v>1126</v>
      </c>
      <c r="K570" s="666" t="s">
        <v>1127</v>
      </c>
      <c r="L570" s="668">
        <v>93.069999999999936</v>
      </c>
      <c r="M570" s="668">
        <v>1</v>
      </c>
      <c r="N570" s="669">
        <v>93.069999999999936</v>
      </c>
    </row>
    <row r="571" spans="1:14" ht="14.4" customHeight="1" x14ac:dyDescent="0.3">
      <c r="A571" s="664" t="s">
        <v>543</v>
      </c>
      <c r="B571" s="665" t="s">
        <v>2184</v>
      </c>
      <c r="C571" s="666" t="s">
        <v>556</v>
      </c>
      <c r="D571" s="667" t="s">
        <v>2187</v>
      </c>
      <c r="E571" s="666" t="s">
        <v>571</v>
      </c>
      <c r="F571" s="667" t="s">
        <v>2192</v>
      </c>
      <c r="G571" s="666" t="s">
        <v>1027</v>
      </c>
      <c r="H571" s="666" t="s">
        <v>1899</v>
      </c>
      <c r="I571" s="666" t="s">
        <v>1900</v>
      </c>
      <c r="J571" s="666" t="s">
        <v>1605</v>
      </c>
      <c r="K571" s="666" t="s">
        <v>1901</v>
      </c>
      <c r="L571" s="668">
        <v>292.66499999999996</v>
      </c>
      <c r="M571" s="668">
        <v>2</v>
      </c>
      <c r="N571" s="669">
        <v>585.32999999999993</v>
      </c>
    </row>
    <row r="572" spans="1:14" ht="14.4" customHeight="1" x14ac:dyDescent="0.3">
      <c r="A572" s="664" t="s">
        <v>543</v>
      </c>
      <c r="B572" s="665" t="s">
        <v>2184</v>
      </c>
      <c r="C572" s="666" t="s">
        <v>556</v>
      </c>
      <c r="D572" s="667" t="s">
        <v>2187</v>
      </c>
      <c r="E572" s="666" t="s">
        <v>571</v>
      </c>
      <c r="F572" s="667" t="s">
        <v>2192</v>
      </c>
      <c r="G572" s="666" t="s">
        <v>1027</v>
      </c>
      <c r="H572" s="666" t="s">
        <v>1902</v>
      </c>
      <c r="I572" s="666" t="s">
        <v>1902</v>
      </c>
      <c r="J572" s="666" t="s">
        <v>1903</v>
      </c>
      <c r="K572" s="666" t="s">
        <v>1904</v>
      </c>
      <c r="L572" s="668">
        <v>57.697424646084734</v>
      </c>
      <c r="M572" s="668">
        <v>10</v>
      </c>
      <c r="N572" s="669">
        <v>576.97424646084733</v>
      </c>
    </row>
    <row r="573" spans="1:14" ht="14.4" customHeight="1" x14ac:dyDescent="0.3">
      <c r="A573" s="664" t="s">
        <v>543</v>
      </c>
      <c r="B573" s="665" t="s">
        <v>2184</v>
      </c>
      <c r="C573" s="666" t="s">
        <v>556</v>
      </c>
      <c r="D573" s="667" t="s">
        <v>2187</v>
      </c>
      <c r="E573" s="666" t="s">
        <v>571</v>
      </c>
      <c r="F573" s="667" t="s">
        <v>2192</v>
      </c>
      <c r="G573" s="666" t="s">
        <v>1027</v>
      </c>
      <c r="H573" s="666" t="s">
        <v>1131</v>
      </c>
      <c r="I573" s="666" t="s">
        <v>1131</v>
      </c>
      <c r="J573" s="666" t="s">
        <v>1061</v>
      </c>
      <c r="K573" s="666" t="s">
        <v>1062</v>
      </c>
      <c r="L573" s="668">
        <v>3299.9997034201056</v>
      </c>
      <c r="M573" s="668">
        <v>9</v>
      </c>
      <c r="N573" s="669">
        <v>29699.997330780949</v>
      </c>
    </row>
    <row r="574" spans="1:14" ht="14.4" customHeight="1" x14ac:dyDescent="0.3">
      <c r="A574" s="664" t="s">
        <v>543</v>
      </c>
      <c r="B574" s="665" t="s">
        <v>2184</v>
      </c>
      <c r="C574" s="666" t="s">
        <v>556</v>
      </c>
      <c r="D574" s="667" t="s">
        <v>2187</v>
      </c>
      <c r="E574" s="666" t="s">
        <v>571</v>
      </c>
      <c r="F574" s="667" t="s">
        <v>2192</v>
      </c>
      <c r="G574" s="666" t="s">
        <v>1027</v>
      </c>
      <c r="H574" s="666" t="s">
        <v>1905</v>
      </c>
      <c r="I574" s="666" t="s">
        <v>1905</v>
      </c>
      <c r="J574" s="666" t="s">
        <v>1906</v>
      </c>
      <c r="K574" s="666" t="s">
        <v>1907</v>
      </c>
      <c r="L574" s="668">
        <v>408.95</v>
      </c>
      <c r="M574" s="668">
        <v>1</v>
      </c>
      <c r="N574" s="669">
        <v>408.95</v>
      </c>
    </row>
    <row r="575" spans="1:14" ht="14.4" customHeight="1" x14ac:dyDescent="0.3">
      <c r="A575" s="664" t="s">
        <v>543</v>
      </c>
      <c r="B575" s="665" t="s">
        <v>2184</v>
      </c>
      <c r="C575" s="666" t="s">
        <v>556</v>
      </c>
      <c r="D575" s="667" t="s">
        <v>2187</v>
      </c>
      <c r="E575" s="666" t="s">
        <v>571</v>
      </c>
      <c r="F575" s="667" t="s">
        <v>2192</v>
      </c>
      <c r="G575" s="666" t="s">
        <v>1027</v>
      </c>
      <c r="H575" s="666" t="s">
        <v>1132</v>
      </c>
      <c r="I575" s="666" t="s">
        <v>1132</v>
      </c>
      <c r="J575" s="666" t="s">
        <v>1133</v>
      </c>
      <c r="K575" s="666" t="s">
        <v>1134</v>
      </c>
      <c r="L575" s="668">
        <v>67.83</v>
      </c>
      <c r="M575" s="668">
        <v>160</v>
      </c>
      <c r="N575" s="669">
        <v>10852.8</v>
      </c>
    </row>
    <row r="576" spans="1:14" ht="14.4" customHeight="1" x14ac:dyDescent="0.3">
      <c r="A576" s="664" t="s">
        <v>543</v>
      </c>
      <c r="B576" s="665" t="s">
        <v>2184</v>
      </c>
      <c r="C576" s="666" t="s">
        <v>556</v>
      </c>
      <c r="D576" s="667" t="s">
        <v>2187</v>
      </c>
      <c r="E576" s="666" t="s">
        <v>571</v>
      </c>
      <c r="F576" s="667" t="s">
        <v>2192</v>
      </c>
      <c r="G576" s="666" t="s">
        <v>1027</v>
      </c>
      <c r="H576" s="666" t="s">
        <v>1908</v>
      </c>
      <c r="I576" s="666" t="s">
        <v>1908</v>
      </c>
      <c r="J576" s="666" t="s">
        <v>1630</v>
      </c>
      <c r="K576" s="666" t="s">
        <v>1909</v>
      </c>
      <c r="L576" s="668">
        <v>203.39999999999995</v>
      </c>
      <c r="M576" s="668">
        <v>1</v>
      </c>
      <c r="N576" s="669">
        <v>203.39999999999995</v>
      </c>
    </row>
    <row r="577" spans="1:14" ht="14.4" customHeight="1" x14ac:dyDescent="0.3">
      <c r="A577" s="664" t="s">
        <v>543</v>
      </c>
      <c r="B577" s="665" t="s">
        <v>2184</v>
      </c>
      <c r="C577" s="666" t="s">
        <v>556</v>
      </c>
      <c r="D577" s="667" t="s">
        <v>2187</v>
      </c>
      <c r="E577" s="666" t="s">
        <v>1140</v>
      </c>
      <c r="F577" s="667" t="s">
        <v>2193</v>
      </c>
      <c r="G577" s="666" t="s">
        <v>1027</v>
      </c>
      <c r="H577" s="666" t="s">
        <v>1635</v>
      </c>
      <c r="I577" s="666" t="s">
        <v>1636</v>
      </c>
      <c r="J577" s="666" t="s">
        <v>1637</v>
      </c>
      <c r="K577" s="666" t="s">
        <v>1638</v>
      </c>
      <c r="L577" s="668">
        <v>41.18</v>
      </c>
      <c r="M577" s="668">
        <v>10</v>
      </c>
      <c r="N577" s="669">
        <v>411.8</v>
      </c>
    </row>
    <row r="578" spans="1:14" ht="14.4" customHeight="1" x14ac:dyDescent="0.3">
      <c r="A578" s="664" t="s">
        <v>543</v>
      </c>
      <c r="B578" s="665" t="s">
        <v>2184</v>
      </c>
      <c r="C578" s="666" t="s">
        <v>556</v>
      </c>
      <c r="D578" s="667" t="s">
        <v>2187</v>
      </c>
      <c r="E578" s="666" t="s">
        <v>1140</v>
      </c>
      <c r="F578" s="667" t="s">
        <v>2193</v>
      </c>
      <c r="G578" s="666" t="s">
        <v>1027</v>
      </c>
      <c r="H578" s="666" t="s">
        <v>1639</v>
      </c>
      <c r="I578" s="666" t="s">
        <v>1640</v>
      </c>
      <c r="J578" s="666" t="s">
        <v>1641</v>
      </c>
      <c r="K578" s="666" t="s">
        <v>1638</v>
      </c>
      <c r="L578" s="668">
        <v>41.180000000000007</v>
      </c>
      <c r="M578" s="668">
        <v>16</v>
      </c>
      <c r="N578" s="669">
        <v>658.88000000000011</v>
      </c>
    </row>
    <row r="579" spans="1:14" ht="14.4" customHeight="1" x14ac:dyDescent="0.3">
      <c r="A579" s="664" t="s">
        <v>543</v>
      </c>
      <c r="B579" s="665" t="s">
        <v>2184</v>
      </c>
      <c r="C579" s="666" t="s">
        <v>556</v>
      </c>
      <c r="D579" s="667" t="s">
        <v>2187</v>
      </c>
      <c r="E579" s="666" t="s">
        <v>1140</v>
      </c>
      <c r="F579" s="667" t="s">
        <v>2193</v>
      </c>
      <c r="G579" s="666" t="s">
        <v>1027</v>
      </c>
      <c r="H579" s="666" t="s">
        <v>1642</v>
      </c>
      <c r="I579" s="666" t="s">
        <v>1643</v>
      </c>
      <c r="J579" s="666" t="s">
        <v>1644</v>
      </c>
      <c r="K579" s="666" t="s">
        <v>1638</v>
      </c>
      <c r="L579" s="668">
        <v>41.18</v>
      </c>
      <c r="M579" s="668">
        <v>14</v>
      </c>
      <c r="N579" s="669">
        <v>576.52</v>
      </c>
    </row>
    <row r="580" spans="1:14" ht="14.4" customHeight="1" x14ac:dyDescent="0.3">
      <c r="A580" s="664" t="s">
        <v>543</v>
      </c>
      <c r="B580" s="665" t="s">
        <v>2184</v>
      </c>
      <c r="C580" s="666" t="s">
        <v>556</v>
      </c>
      <c r="D580" s="667" t="s">
        <v>2187</v>
      </c>
      <c r="E580" s="666" t="s">
        <v>1140</v>
      </c>
      <c r="F580" s="667" t="s">
        <v>2193</v>
      </c>
      <c r="G580" s="666" t="s">
        <v>1027</v>
      </c>
      <c r="H580" s="666" t="s">
        <v>1183</v>
      </c>
      <c r="I580" s="666" t="s">
        <v>1183</v>
      </c>
      <c r="J580" s="666" t="s">
        <v>1184</v>
      </c>
      <c r="K580" s="666" t="s">
        <v>1177</v>
      </c>
      <c r="L580" s="668">
        <v>129.97000000000003</v>
      </c>
      <c r="M580" s="668">
        <v>8.75</v>
      </c>
      <c r="N580" s="669">
        <v>1137.2375000000002</v>
      </c>
    </row>
    <row r="581" spans="1:14" ht="14.4" customHeight="1" x14ac:dyDescent="0.3">
      <c r="A581" s="664" t="s">
        <v>543</v>
      </c>
      <c r="B581" s="665" t="s">
        <v>2184</v>
      </c>
      <c r="C581" s="666" t="s">
        <v>556</v>
      </c>
      <c r="D581" s="667" t="s">
        <v>2187</v>
      </c>
      <c r="E581" s="666" t="s">
        <v>1140</v>
      </c>
      <c r="F581" s="667" t="s">
        <v>2193</v>
      </c>
      <c r="G581" s="666" t="s">
        <v>1027</v>
      </c>
      <c r="H581" s="666" t="s">
        <v>1910</v>
      </c>
      <c r="I581" s="666" t="s">
        <v>1910</v>
      </c>
      <c r="J581" s="666" t="s">
        <v>1911</v>
      </c>
      <c r="K581" s="666" t="s">
        <v>1177</v>
      </c>
      <c r="L581" s="668">
        <v>145.49999999999997</v>
      </c>
      <c r="M581" s="668">
        <v>0.75</v>
      </c>
      <c r="N581" s="669">
        <v>109.12499999999997</v>
      </c>
    </row>
    <row r="582" spans="1:14" ht="14.4" customHeight="1" x14ac:dyDescent="0.3">
      <c r="A582" s="664" t="s">
        <v>543</v>
      </c>
      <c r="B582" s="665" t="s">
        <v>2184</v>
      </c>
      <c r="C582" s="666" t="s">
        <v>556</v>
      </c>
      <c r="D582" s="667" t="s">
        <v>2187</v>
      </c>
      <c r="E582" s="666" t="s">
        <v>1140</v>
      </c>
      <c r="F582" s="667" t="s">
        <v>2193</v>
      </c>
      <c r="G582" s="666" t="s">
        <v>1027</v>
      </c>
      <c r="H582" s="666" t="s">
        <v>1185</v>
      </c>
      <c r="I582" s="666" t="s">
        <v>1185</v>
      </c>
      <c r="J582" s="666" t="s">
        <v>1186</v>
      </c>
      <c r="K582" s="666" t="s">
        <v>1177</v>
      </c>
      <c r="L582" s="668">
        <v>129.97000000000003</v>
      </c>
      <c r="M582" s="668">
        <v>16.75</v>
      </c>
      <c r="N582" s="669">
        <v>2176.9975000000004</v>
      </c>
    </row>
    <row r="583" spans="1:14" ht="14.4" customHeight="1" x14ac:dyDescent="0.3">
      <c r="A583" s="664" t="s">
        <v>543</v>
      </c>
      <c r="B583" s="665" t="s">
        <v>2184</v>
      </c>
      <c r="C583" s="666" t="s">
        <v>556</v>
      </c>
      <c r="D583" s="667" t="s">
        <v>2187</v>
      </c>
      <c r="E583" s="666" t="s">
        <v>1140</v>
      </c>
      <c r="F583" s="667" t="s">
        <v>2193</v>
      </c>
      <c r="G583" s="666" t="s">
        <v>1027</v>
      </c>
      <c r="H583" s="666" t="s">
        <v>1912</v>
      </c>
      <c r="I583" s="666" t="s">
        <v>1912</v>
      </c>
      <c r="J583" s="666" t="s">
        <v>1913</v>
      </c>
      <c r="K583" s="666" t="s">
        <v>1177</v>
      </c>
      <c r="L583" s="668">
        <v>129.97000000000003</v>
      </c>
      <c r="M583" s="668">
        <v>14</v>
      </c>
      <c r="N583" s="669">
        <v>1819.5800000000004</v>
      </c>
    </row>
    <row r="584" spans="1:14" ht="14.4" customHeight="1" x14ac:dyDescent="0.3">
      <c r="A584" s="664" t="s">
        <v>543</v>
      </c>
      <c r="B584" s="665" t="s">
        <v>2184</v>
      </c>
      <c r="C584" s="666" t="s">
        <v>556</v>
      </c>
      <c r="D584" s="667" t="s">
        <v>2187</v>
      </c>
      <c r="E584" s="666" t="s">
        <v>1140</v>
      </c>
      <c r="F584" s="667" t="s">
        <v>2193</v>
      </c>
      <c r="G584" s="666" t="s">
        <v>1027</v>
      </c>
      <c r="H584" s="666" t="s">
        <v>1189</v>
      </c>
      <c r="I584" s="666" t="s">
        <v>1189</v>
      </c>
      <c r="J584" s="666" t="s">
        <v>1190</v>
      </c>
      <c r="K584" s="666" t="s">
        <v>1177</v>
      </c>
      <c r="L584" s="668">
        <v>129.97000000000003</v>
      </c>
      <c r="M584" s="668">
        <v>14</v>
      </c>
      <c r="N584" s="669">
        <v>1819.5800000000004</v>
      </c>
    </row>
    <row r="585" spans="1:14" ht="14.4" customHeight="1" x14ac:dyDescent="0.3">
      <c r="A585" s="664" t="s">
        <v>543</v>
      </c>
      <c r="B585" s="665" t="s">
        <v>2184</v>
      </c>
      <c r="C585" s="666" t="s">
        <v>556</v>
      </c>
      <c r="D585" s="667" t="s">
        <v>2187</v>
      </c>
      <c r="E585" s="666" t="s">
        <v>1197</v>
      </c>
      <c r="F585" s="667" t="s">
        <v>2194</v>
      </c>
      <c r="G585" s="666"/>
      <c r="H585" s="666" t="s">
        <v>1198</v>
      </c>
      <c r="I585" s="666" t="s">
        <v>1199</v>
      </c>
      <c r="J585" s="666" t="s">
        <v>1200</v>
      </c>
      <c r="K585" s="666" t="s">
        <v>1201</v>
      </c>
      <c r="L585" s="668">
        <v>626.90497222222211</v>
      </c>
      <c r="M585" s="668">
        <v>7.1999999999999993</v>
      </c>
      <c r="N585" s="669">
        <v>4513.715799999999</v>
      </c>
    </row>
    <row r="586" spans="1:14" ht="14.4" customHeight="1" x14ac:dyDescent="0.3">
      <c r="A586" s="664" t="s">
        <v>543</v>
      </c>
      <c r="B586" s="665" t="s">
        <v>2184</v>
      </c>
      <c r="C586" s="666" t="s">
        <v>556</v>
      </c>
      <c r="D586" s="667" t="s">
        <v>2187</v>
      </c>
      <c r="E586" s="666" t="s">
        <v>1197</v>
      </c>
      <c r="F586" s="667" t="s">
        <v>2194</v>
      </c>
      <c r="G586" s="666"/>
      <c r="H586" s="666" t="s">
        <v>1202</v>
      </c>
      <c r="I586" s="666" t="s">
        <v>1202</v>
      </c>
      <c r="J586" s="666" t="s">
        <v>1203</v>
      </c>
      <c r="K586" s="666" t="s">
        <v>1204</v>
      </c>
      <c r="L586" s="668">
        <v>194.69000000000005</v>
      </c>
      <c r="M586" s="668">
        <v>1.5000000000000029</v>
      </c>
      <c r="N586" s="669">
        <v>292.03500000000065</v>
      </c>
    </row>
    <row r="587" spans="1:14" ht="14.4" customHeight="1" x14ac:dyDescent="0.3">
      <c r="A587" s="664" t="s">
        <v>543</v>
      </c>
      <c r="B587" s="665" t="s">
        <v>2184</v>
      </c>
      <c r="C587" s="666" t="s">
        <v>556</v>
      </c>
      <c r="D587" s="667" t="s">
        <v>2187</v>
      </c>
      <c r="E587" s="666" t="s">
        <v>1197</v>
      </c>
      <c r="F587" s="667" t="s">
        <v>2194</v>
      </c>
      <c r="G587" s="666"/>
      <c r="H587" s="666" t="s">
        <v>1208</v>
      </c>
      <c r="I587" s="666" t="s">
        <v>1208</v>
      </c>
      <c r="J587" s="666" t="s">
        <v>1209</v>
      </c>
      <c r="K587" s="666" t="s">
        <v>1210</v>
      </c>
      <c r="L587" s="668">
        <v>264</v>
      </c>
      <c r="M587" s="668">
        <v>1.5</v>
      </c>
      <c r="N587" s="669">
        <v>396</v>
      </c>
    </row>
    <row r="588" spans="1:14" ht="14.4" customHeight="1" x14ac:dyDescent="0.3">
      <c r="A588" s="664" t="s">
        <v>543</v>
      </c>
      <c r="B588" s="665" t="s">
        <v>2184</v>
      </c>
      <c r="C588" s="666" t="s">
        <v>556</v>
      </c>
      <c r="D588" s="667" t="s">
        <v>2187</v>
      </c>
      <c r="E588" s="666" t="s">
        <v>1197</v>
      </c>
      <c r="F588" s="667" t="s">
        <v>2194</v>
      </c>
      <c r="G588" s="666" t="s">
        <v>580</v>
      </c>
      <c r="H588" s="666" t="s">
        <v>1914</v>
      </c>
      <c r="I588" s="666" t="s">
        <v>1915</v>
      </c>
      <c r="J588" s="666" t="s">
        <v>1916</v>
      </c>
      <c r="K588" s="666" t="s">
        <v>1917</v>
      </c>
      <c r="L588" s="668">
        <v>235.76999999999998</v>
      </c>
      <c r="M588" s="668">
        <v>1</v>
      </c>
      <c r="N588" s="669">
        <v>235.76999999999998</v>
      </c>
    </row>
    <row r="589" spans="1:14" ht="14.4" customHeight="1" x14ac:dyDescent="0.3">
      <c r="A589" s="664" t="s">
        <v>543</v>
      </c>
      <c r="B589" s="665" t="s">
        <v>2184</v>
      </c>
      <c r="C589" s="666" t="s">
        <v>556</v>
      </c>
      <c r="D589" s="667" t="s">
        <v>2187</v>
      </c>
      <c r="E589" s="666" t="s">
        <v>1197</v>
      </c>
      <c r="F589" s="667" t="s">
        <v>2194</v>
      </c>
      <c r="G589" s="666" t="s">
        <v>580</v>
      </c>
      <c r="H589" s="666" t="s">
        <v>1218</v>
      </c>
      <c r="I589" s="666" t="s">
        <v>1218</v>
      </c>
      <c r="J589" s="666" t="s">
        <v>1219</v>
      </c>
      <c r="K589" s="666" t="s">
        <v>1220</v>
      </c>
      <c r="L589" s="668">
        <v>286</v>
      </c>
      <c r="M589" s="668">
        <v>7.1</v>
      </c>
      <c r="N589" s="669">
        <v>2030.6</v>
      </c>
    </row>
    <row r="590" spans="1:14" ht="14.4" customHeight="1" x14ac:dyDescent="0.3">
      <c r="A590" s="664" t="s">
        <v>543</v>
      </c>
      <c r="B590" s="665" t="s">
        <v>2184</v>
      </c>
      <c r="C590" s="666" t="s">
        <v>556</v>
      </c>
      <c r="D590" s="667" t="s">
        <v>2187</v>
      </c>
      <c r="E590" s="666" t="s">
        <v>1197</v>
      </c>
      <c r="F590" s="667" t="s">
        <v>2194</v>
      </c>
      <c r="G590" s="666" t="s">
        <v>1027</v>
      </c>
      <c r="H590" s="666" t="s">
        <v>1221</v>
      </c>
      <c r="I590" s="666" t="s">
        <v>1221</v>
      </c>
      <c r="J590" s="666" t="s">
        <v>1222</v>
      </c>
      <c r="K590" s="666" t="s">
        <v>1223</v>
      </c>
      <c r="L590" s="668">
        <v>57.990125118127558</v>
      </c>
      <c r="M590" s="668">
        <v>4.5</v>
      </c>
      <c r="N590" s="669">
        <v>260.955563031574</v>
      </c>
    </row>
    <row r="591" spans="1:14" ht="14.4" customHeight="1" x14ac:dyDescent="0.3">
      <c r="A591" s="664" t="s">
        <v>543</v>
      </c>
      <c r="B591" s="665" t="s">
        <v>2184</v>
      </c>
      <c r="C591" s="666" t="s">
        <v>556</v>
      </c>
      <c r="D591" s="667" t="s">
        <v>2187</v>
      </c>
      <c r="E591" s="666" t="s">
        <v>1197</v>
      </c>
      <c r="F591" s="667" t="s">
        <v>2194</v>
      </c>
      <c r="G591" s="666" t="s">
        <v>1027</v>
      </c>
      <c r="H591" s="666" t="s">
        <v>1687</v>
      </c>
      <c r="I591" s="666" t="s">
        <v>1688</v>
      </c>
      <c r="J591" s="666" t="s">
        <v>1689</v>
      </c>
      <c r="K591" s="666" t="s">
        <v>1690</v>
      </c>
      <c r="L591" s="668">
        <v>115.94</v>
      </c>
      <c r="M591" s="668">
        <v>3</v>
      </c>
      <c r="N591" s="669">
        <v>347.82</v>
      </c>
    </row>
    <row r="592" spans="1:14" ht="14.4" customHeight="1" x14ac:dyDescent="0.3">
      <c r="A592" s="664" t="s">
        <v>543</v>
      </c>
      <c r="B592" s="665" t="s">
        <v>2184</v>
      </c>
      <c r="C592" s="666" t="s">
        <v>556</v>
      </c>
      <c r="D592" s="667" t="s">
        <v>2187</v>
      </c>
      <c r="E592" s="666" t="s">
        <v>1197</v>
      </c>
      <c r="F592" s="667" t="s">
        <v>2194</v>
      </c>
      <c r="G592" s="666" t="s">
        <v>1027</v>
      </c>
      <c r="H592" s="666" t="s">
        <v>1224</v>
      </c>
      <c r="I592" s="666" t="s">
        <v>1225</v>
      </c>
      <c r="J592" s="666" t="s">
        <v>1226</v>
      </c>
      <c r="K592" s="666" t="s">
        <v>1227</v>
      </c>
      <c r="L592" s="668">
        <v>22.042107594936706</v>
      </c>
      <c r="M592" s="668">
        <v>158</v>
      </c>
      <c r="N592" s="669">
        <v>3482.6529999999993</v>
      </c>
    </row>
    <row r="593" spans="1:14" ht="14.4" customHeight="1" x14ac:dyDescent="0.3">
      <c r="A593" s="664" t="s">
        <v>543</v>
      </c>
      <c r="B593" s="665" t="s">
        <v>2184</v>
      </c>
      <c r="C593" s="666" t="s">
        <v>556</v>
      </c>
      <c r="D593" s="667" t="s">
        <v>2187</v>
      </c>
      <c r="E593" s="666" t="s">
        <v>1197</v>
      </c>
      <c r="F593" s="667" t="s">
        <v>2194</v>
      </c>
      <c r="G593" s="666" t="s">
        <v>1027</v>
      </c>
      <c r="H593" s="666" t="s">
        <v>1918</v>
      </c>
      <c r="I593" s="666" t="s">
        <v>1918</v>
      </c>
      <c r="J593" s="666" t="s">
        <v>1919</v>
      </c>
      <c r="K593" s="666" t="s">
        <v>1210</v>
      </c>
      <c r="L593" s="668">
        <v>264</v>
      </c>
      <c r="M593" s="668">
        <v>2</v>
      </c>
      <c r="N593" s="669">
        <v>528</v>
      </c>
    </row>
    <row r="594" spans="1:14" ht="14.4" customHeight="1" x14ac:dyDescent="0.3">
      <c r="A594" s="664" t="s">
        <v>543</v>
      </c>
      <c r="B594" s="665" t="s">
        <v>2184</v>
      </c>
      <c r="C594" s="666" t="s">
        <v>556</v>
      </c>
      <c r="D594" s="667" t="s">
        <v>2187</v>
      </c>
      <c r="E594" s="666" t="s">
        <v>1197</v>
      </c>
      <c r="F594" s="667" t="s">
        <v>2194</v>
      </c>
      <c r="G594" s="666" t="s">
        <v>1027</v>
      </c>
      <c r="H594" s="666" t="s">
        <v>1232</v>
      </c>
      <c r="I594" s="666" t="s">
        <v>1233</v>
      </c>
      <c r="J594" s="666" t="s">
        <v>1234</v>
      </c>
      <c r="K594" s="666" t="s">
        <v>1235</v>
      </c>
      <c r="L594" s="668">
        <v>124.2486601829453</v>
      </c>
      <c r="M594" s="668">
        <v>185.19999999999979</v>
      </c>
      <c r="N594" s="669">
        <v>23010.851865881443</v>
      </c>
    </row>
    <row r="595" spans="1:14" ht="14.4" customHeight="1" x14ac:dyDescent="0.3">
      <c r="A595" s="664" t="s">
        <v>543</v>
      </c>
      <c r="B595" s="665" t="s">
        <v>2184</v>
      </c>
      <c r="C595" s="666" t="s">
        <v>556</v>
      </c>
      <c r="D595" s="667" t="s">
        <v>2187</v>
      </c>
      <c r="E595" s="666" t="s">
        <v>1197</v>
      </c>
      <c r="F595" s="667" t="s">
        <v>2194</v>
      </c>
      <c r="G595" s="666" t="s">
        <v>1027</v>
      </c>
      <c r="H595" s="666" t="s">
        <v>1920</v>
      </c>
      <c r="I595" s="666" t="s">
        <v>1921</v>
      </c>
      <c r="J595" s="666" t="s">
        <v>1922</v>
      </c>
      <c r="K595" s="666" t="s">
        <v>1923</v>
      </c>
      <c r="L595" s="668">
        <v>62.939999999999991</v>
      </c>
      <c r="M595" s="668">
        <v>15</v>
      </c>
      <c r="N595" s="669">
        <v>944.09999999999991</v>
      </c>
    </row>
    <row r="596" spans="1:14" ht="14.4" customHeight="1" x14ac:dyDescent="0.3">
      <c r="A596" s="664" t="s">
        <v>543</v>
      </c>
      <c r="B596" s="665" t="s">
        <v>2184</v>
      </c>
      <c r="C596" s="666" t="s">
        <v>556</v>
      </c>
      <c r="D596" s="667" t="s">
        <v>2187</v>
      </c>
      <c r="E596" s="666" t="s">
        <v>1197</v>
      </c>
      <c r="F596" s="667" t="s">
        <v>2194</v>
      </c>
      <c r="G596" s="666" t="s">
        <v>1027</v>
      </c>
      <c r="H596" s="666" t="s">
        <v>1691</v>
      </c>
      <c r="I596" s="666" t="s">
        <v>1692</v>
      </c>
      <c r="J596" s="666" t="s">
        <v>1693</v>
      </c>
      <c r="K596" s="666" t="s">
        <v>1694</v>
      </c>
      <c r="L596" s="668">
        <v>28.889999999999997</v>
      </c>
      <c r="M596" s="668">
        <v>182</v>
      </c>
      <c r="N596" s="669">
        <v>5257.98</v>
      </c>
    </row>
    <row r="597" spans="1:14" ht="14.4" customHeight="1" x14ac:dyDescent="0.3">
      <c r="A597" s="664" t="s">
        <v>543</v>
      </c>
      <c r="B597" s="665" t="s">
        <v>2184</v>
      </c>
      <c r="C597" s="666" t="s">
        <v>556</v>
      </c>
      <c r="D597" s="667" t="s">
        <v>2187</v>
      </c>
      <c r="E597" s="666" t="s">
        <v>1197</v>
      </c>
      <c r="F597" s="667" t="s">
        <v>2194</v>
      </c>
      <c r="G597" s="666" t="s">
        <v>1027</v>
      </c>
      <c r="H597" s="666" t="s">
        <v>1239</v>
      </c>
      <c r="I597" s="666" t="s">
        <v>1240</v>
      </c>
      <c r="J597" s="666" t="s">
        <v>1241</v>
      </c>
      <c r="K597" s="666" t="s">
        <v>1242</v>
      </c>
      <c r="L597" s="668">
        <v>12209.67</v>
      </c>
      <c r="M597" s="668">
        <v>3</v>
      </c>
      <c r="N597" s="669">
        <v>36629.01</v>
      </c>
    </row>
    <row r="598" spans="1:14" ht="14.4" customHeight="1" x14ac:dyDescent="0.3">
      <c r="A598" s="664" t="s">
        <v>543</v>
      </c>
      <c r="B598" s="665" t="s">
        <v>2184</v>
      </c>
      <c r="C598" s="666" t="s">
        <v>556</v>
      </c>
      <c r="D598" s="667" t="s">
        <v>2187</v>
      </c>
      <c r="E598" s="666" t="s">
        <v>1197</v>
      </c>
      <c r="F598" s="667" t="s">
        <v>2194</v>
      </c>
      <c r="G598" s="666" t="s">
        <v>1027</v>
      </c>
      <c r="H598" s="666" t="s">
        <v>1247</v>
      </c>
      <c r="I598" s="666" t="s">
        <v>1247</v>
      </c>
      <c r="J598" s="666" t="s">
        <v>1248</v>
      </c>
      <c r="K598" s="666" t="s">
        <v>1249</v>
      </c>
      <c r="L598" s="668">
        <v>461.99999999999989</v>
      </c>
      <c r="M598" s="668">
        <v>37.999999999999993</v>
      </c>
      <c r="N598" s="669">
        <v>17555.999999999993</v>
      </c>
    </row>
    <row r="599" spans="1:14" ht="14.4" customHeight="1" x14ac:dyDescent="0.3">
      <c r="A599" s="664" t="s">
        <v>543</v>
      </c>
      <c r="B599" s="665" t="s">
        <v>2184</v>
      </c>
      <c r="C599" s="666" t="s">
        <v>556</v>
      </c>
      <c r="D599" s="667" t="s">
        <v>2187</v>
      </c>
      <c r="E599" s="666" t="s">
        <v>1197</v>
      </c>
      <c r="F599" s="667" t="s">
        <v>2194</v>
      </c>
      <c r="G599" s="666" t="s">
        <v>1027</v>
      </c>
      <c r="H599" s="666" t="s">
        <v>1250</v>
      </c>
      <c r="I599" s="666" t="s">
        <v>1250</v>
      </c>
      <c r="J599" s="666" t="s">
        <v>1251</v>
      </c>
      <c r="K599" s="666" t="s">
        <v>1252</v>
      </c>
      <c r="L599" s="668">
        <v>35.205000000000005</v>
      </c>
      <c r="M599" s="668">
        <v>30</v>
      </c>
      <c r="N599" s="669">
        <v>1056.1500000000001</v>
      </c>
    </row>
    <row r="600" spans="1:14" ht="14.4" customHeight="1" x14ac:dyDescent="0.3">
      <c r="A600" s="664" t="s">
        <v>543</v>
      </c>
      <c r="B600" s="665" t="s">
        <v>2184</v>
      </c>
      <c r="C600" s="666" t="s">
        <v>556</v>
      </c>
      <c r="D600" s="667" t="s">
        <v>2187</v>
      </c>
      <c r="E600" s="666" t="s">
        <v>1197</v>
      </c>
      <c r="F600" s="667" t="s">
        <v>2194</v>
      </c>
      <c r="G600" s="666" t="s">
        <v>1027</v>
      </c>
      <c r="H600" s="666" t="s">
        <v>1695</v>
      </c>
      <c r="I600" s="666" t="s">
        <v>1695</v>
      </c>
      <c r="J600" s="666" t="s">
        <v>1696</v>
      </c>
      <c r="K600" s="666" t="s">
        <v>1697</v>
      </c>
      <c r="L600" s="668">
        <v>217.80000000000004</v>
      </c>
      <c r="M600" s="668">
        <v>1.5</v>
      </c>
      <c r="N600" s="669">
        <v>326.70000000000005</v>
      </c>
    </row>
    <row r="601" spans="1:14" ht="14.4" customHeight="1" x14ac:dyDescent="0.3">
      <c r="A601" s="664" t="s">
        <v>543</v>
      </c>
      <c r="B601" s="665" t="s">
        <v>2184</v>
      </c>
      <c r="C601" s="666" t="s">
        <v>556</v>
      </c>
      <c r="D601" s="667" t="s">
        <v>2187</v>
      </c>
      <c r="E601" s="666" t="s">
        <v>1197</v>
      </c>
      <c r="F601" s="667" t="s">
        <v>2194</v>
      </c>
      <c r="G601" s="666" t="s">
        <v>1027</v>
      </c>
      <c r="H601" s="666" t="s">
        <v>1924</v>
      </c>
      <c r="I601" s="666" t="s">
        <v>1924</v>
      </c>
      <c r="J601" s="666" t="s">
        <v>1925</v>
      </c>
      <c r="K601" s="666" t="s">
        <v>1926</v>
      </c>
      <c r="L601" s="668">
        <v>55.21</v>
      </c>
      <c r="M601" s="668">
        <v>20</v>
      </c>
      <c r="N601" s="669">
        <v>1104.2</v>
      </c>
    </row>
    <row r="602" spans="1:14" ht="14.4" customHeight="1" x14ac:dyDescent="0.3">
      <c r="A602" s="664" t="s">
        <v>543</v>
      </c>
      <c r="B602" s="665" t="s">
        <v>2184</v>
      </c>
      <c r="C602" s="666" t="s">
        <v>556</v>
      </c>
      <c r="D602" s="667" t="s">
        <v>2187</v>
      </c>
      <c r="E602" s="666" t="s">
        <v>1197</v>
      </c>
      <c r="F602" s="667" t="s">
        <v>2194</v>
      </c>
      <c r="G602" s="666" t="s">
        <v>1027</v>
      </c>
      <c r="H602" s="666" t="s">
        <v>1253</v>
      </c>
      <c r="I602" s="666" t="s">
        <v>1254</v>
      </c>
      <c r="J602" s="666" t="s">
        <v>1255</v>
      </c>
      <c r="K602" s="666" t="s">
        <v>1256</v>
      </c>
      <c r="L602" s="668">
        <v>264</v>
      </c>
      <c r="M602" s="668">
        <v>2.0000000000000018</v>
      </c>
      <c r="N602" s="669">
        <v>528.00000000000045</v>
      </c>
    </row>
    <row r="603" spans="1:14" ht="14.4" customHeight="1" x14ac:dyDescent="0.3">
      <c r="A603" s="664" t="s">
        <v>543</v>
      </c>
      <c r="B603" s="665" t="s">
        <v>2184</v>
      </c>
      <c r="C603" s="666" t="s">
        <v>556</v>
      </c>
      <c r="D603" s="667" t="s">
        <v>2187</v>
      </c>
      <c r="E603" s="666" t="s">
        <v>1197</v>
      </c>
      <c r="F603" s="667" t="s">
        <v>2194</v>
      </c>
      <c r="G603" s="666" t="s">
        <v>1027</v>
      </c>
      <c r="H603" s="666" t="s">
        <v>1927</v>
      </c>
      <c r="I603" s="666" t="s">
        <v>1927</v>
      </c>
      <c r="J603" s="666" t="s">
        <v>1928</v>
      </c>
      <c r="K603" s="666" t="s">
        <v>1929</v>
      </c>
      <c r="L603" s="668">
        <v>231.00000000000006</v>
      </c>
      <c r="M603" s="668">
        <v>7</v>
      </c>
      <c r="N603" s="669">
        <v>1617.0000000000005</v>
      </c>
    </row>
    <row r="604" spans="1:14" ht="14.4" customHeight="1" x14ac:dyDescent="0.3">
      <c r="A604" s="664" t="s">
        <v>543</v>
      </c>
      <c r="B604" s="665" t="s">
        <v>2184</v>
      </c>
      <c r="C604" s="666" t="s">
        <v>556</v>
      </c>
      <c r="D604" s="667" t="s">
        <v>2187</v>
      </c>
      <c r="E604" s="666" t="s">
        <v>1197</v>
      </c>
      <c r="F604" s="667" t="s">
        <v>2194</v>
      </c>
      <c r="G604" s="666" t="s">
        <v>1027</v>
      </c>
      <c r="H604" s="666" t="s">
        <v>1257</v>
      </c>
      <c r="I604" s="666" t="s">
        <v>1257</v>
      </c>
      <c r="J604" s="666" t="s">
        <v>1258</v>
      </c>
      <c r="K604" s="666" t="s">
        <v>1204</v>
      </c>
      <c r="L604" s="668">
        <v>891.20624999999995</v>
      </c>
      <c r="M604" s="668">
        <v>8</v>
      </c>
      <c r="N604" s="669">
        <v>7129.65</v>
      </c>
    </row>
    <row r="605" spans="1:14" ht="14.4" customHeight="1" x14ac:dyDescent="0.3">
      <c r="A605" s="664" t="s">
        <v>543</v>
      </c>
      <c r="B605" s="665" t="s">
        <v>2184</v>
      </c>
      <c r="C605" s="666" t="s">
        <v>556</v>
      </c>
      <c r="D605" s="667" t="s">
        <v>2187</v>
      </c>
      <c r="E605" s="666" t="s">
        <v>1259</v>
      </c>
      <c r="F605" s="667" t="s">
        <v>2195</v>
      </c>
      <c r="G605" s="666" t="s">
        <v>580</v>
      </c>
      <c r="H605" s="666" t="s">
        <v>1260</v>
      </c>
      <c r="I605" s="666" t="s">
        <v>1261</v>
      </c>
      <c r="J605" s="666" t="s">
        <v>1262</v>
      </c>
      <c r="K605" s="666" t="s">
        <v>1263</v>
      </c>
      <c r="L605" s="668">
        <v>108.82999999999998</v>
      </c>
      <c r="M605" s="668">
        <v>2</v>
      </c>
      <c r="N605" s="669">
        <v>217.65999999999997</v>
      </c>
    </row>
    <row r="606" spans="1:14" ht="14.4" customHeight="1" x14ac:dyDescent="0.3">
      <c r="A606" s="664" t="s">
        <v>543</v>
      </c>
      <c r="B606" s="665" t="s">
        <v>2184</v>
      </c>
      <c r="C606" s="666" t="s">
        <v>556</v>
      </c>
      <c r="D606" s="667" t="s">
        <v>2187</v>
      </c>
      <c r="E606" s="666" t="s">
        <v>1259</v>
      </c>
      <c r="F606" s="667" t="s">
        <v>2195</v>
      </c>
      <c r="G606" s="666" t="s">
        <v>580</v>
      </c>
      <c r="H606" s="666" t="s">
        <v>1930</v>
      </c>
      <c r="I606" s="666" t="s">
        <v>1931</v>
      </c>
      <c r="J606" s="666" t="s">
        <v>1932</v>
      </c>
      <c r="K606" s="666" t="s">
        <v>1933</v>
      </c>
      <c r="L606" s="668">
        <v>83.600000000000037</v>
      </c>
      <c r="M606" s="668">
        <v>1</v>
      </c>
      <c r="N606" s="669">
        <v>83.600000000000037</v>
      </c>
    </row>
    <row r="607" spans="1:14" ht="14.4" customHeight="1" x14ac:dyDescent="0.3">
      <c r="A607" s="664" t="s">
        <v>543</v>
      </c>
      <c r="B607" s="665" t="s">
        <v>2184</v>
      </c>
      <c r="C607" s="666" t="s">
        <v>556</v>
      </c>
      <c r="D607" s="667" t="s">
        <v>2187</v>
      </c>
      <c r="E607" s="666" t="s">
        <v>1259</v>
      </c>
      <c r="F607" s="667" t="s">
        <v>2195</v>
      </c>
      <c r="G607" s="666" t="s">
        <v>1027</v>
      </c>
      <c r="H607" s="666" t="s">
        <v>1268</v>
      </c>
      <c r="I607" s="666" t="s">
        <v>1268</v>
      </c>
      <c r="J607" s="666" t="s">
        <v>1269</v>
      </c>
      <c r="K607" s="666" t="s">
        <v>1270</v>
      </c>
      <c r="L607" s="668">
        <v>159.5</v>
      </c>
      <c r="M607" s="668">
        <v>3.5</v>
      </c>
      <c r="N607" s="669">
        <v>558.25</v>
      </c>
    </row>
    <row r="608" spans="1:14" ht="14.4" customHeight="1" x14ac:dyDescent="0.3">
      <c r="A608" s="664" t="s">
        <v>543</v>
      </c>
      <c r="B608" s="665" t="s">
        <v>2184</v>
      </c>
      <c r="C608" s="666" t="s">
        <v>556</v>
      </c>
      <c r="D608" s="667" t="s">
        <v>2187</v>
      </c>
      <c r="E608" s="666" t="s">
        <v>1273</v>
      </c>
      <c r="F608" s="667" t="s">
        <v>2196</v>
      </c>
      <c r="G608" s="666"/>
      <c r="H608" s="666"/>
      <c r="I608" s="666" t="s">
        <v>1274</v>
      </c>
      <c r="J608" s="666" t="s">
        <v>1275</v>
      </c>
      <c r="K608" s="666" t="s">
        <v>1276</v>
      </c>
      <c r="L608" s="668">
        <v>1287</v>
      </c>
      <c r="M608" s="668">
        <v>5</v>
      </c>
      <c r="N608" s="669">
        <v>6435</v>
      </c>
    </row>
    <row r="609" spans="1:14" ht="14.4" customHeight="1" x14ac:dyDescent="0.3">
      <c r="A609" s="664" t="s">
        <v>543</v>
      </c>
      <c r="B609" s="665" t="s">
        <v>2184</v>
      </c>
      <c r="C609" s="666" t="s">
        <v>556</v>
      </c>
      <c r="D609" s="667" t="s">
        <v>2187</v>
      </c>
      <c r="E609" s="666" t="s">
        <v>1277</v>
      </c>
      <c r="F609" s="667" t="s">
        <v>2197</v>
      </c>
      <c r="G609" s="666" t="s">
        <v>580</v>
      </c>
      <c r="H609" s="666" t="s">
        <v>1278</v>
      </c>
      <c r="I609" s="666" t="s">
        <v>1279</v>
      </c>
      <c r="J609" s="666" t="s">
        <v>1280</v>
      </c>
      <c r="K609" s="666" t="s">
        <v>1281</v>
      </c>
      <c r="L609" s="668">
        <v>2395.0356426841659</v>
      </c>
      <c r="M609" s="668">
        <v>12</v>
      </c>
      <c r="N609" s="669">
        <v>28740.427712209988</v>
      </c>
    </row>
    <row r="610" spans="1:14" ht="14.4" customHeight="1" x14ac:dyDescent="0.3">
      <c r="A610" s="664" t="s">
        <v>543</v>
      </c>
      <c r="B610" s="665" t="s">
        <v>2184</v>
      </c>
      <c r="C610" s="666" t="s">
        <v>556</v>
      </c>
      <c r="D610" s="667" t="s">
        <v>2187</v>
      </c>
      <c r="E610" s="666" t="s">
        <v>1277</v>
      </c>
      <c r="F610" s="667" t="s">
        <v>2197</v>
      </c>
      <c r="G610" s="666" t="s">
        <v>580</v>
      </c>
      <c r="H610" s="666" t="s">
        <v>1282</v>
      </c>
      <c r="I610" s="666" t="s">
        <v>1283</v>
      </c>
      <c r="J610" s="666" t="s">
        <v>1284</v>
      </c>
      <c r="K610" s="666" t="s">
        <v>1281</v>
      </c>
      <c r="L610" s="668">
        <v>2228.8200000000006</v>
      </c>
      <c r="M610" s="668">
        <v>5</v>
      </c>
      <c r="N610" s="669">
        <v>11144.100000000002</v>
      </c>
    </row>
    <row r="611" spans="1:14" ht="14.4" customHeight="1" x14ac:dyDescent="0.3">
      <c r="A611" s="664" t="s">
        <v>543</v>
      </c>
      <c r="B611" s="665" t="s">
        <v>2184</v>
      </c>
      <c r="C611" s="666" t="s">
        <v>556</v>
      </c>
      <c r="D611" s="667" t="s">
        <v>2187</v>
      </c>
      <c r="E611" s="666" t="s">
        <v>1277</v>
      </c>
      <c r="F611" s="667" t="s">
        <v>2197</v>
      </c>
      <c r="G611" s="666" t="s">
        <v>580</v>
      </c>
      <c r="H611" s="666" t="s">
        <v>1934</v>
      </c>
      <c r="I611" s="666" t="s">
        <v>1935</v>
      </c>
      <c r="J611" s="666" t="s">
        <v>1936</v>
      </c>
      <c r="K611" s="666" t="s">
        <v>1281</v>
      </c>
      <c r="L611" s="668">
        <v>2556.5300000000007</v>
      </c>
      <c r="M611" s="668">
        <v>3</v>
      </c>
      <c r="N611" s="669">
        <v>7669.590000000002</v>
      </c>
    </row>
    <row r="612" spans="1:14" ht="14.4" customHeight="1" x14ac:dyDescent="0.3">
      <c r="A612" s="664" t="s">
        <v>543</v>
      </c>
      <c r="B612" s="665" t="s">
        <v>2184</v>
      </c>
      <c r="C612" s="666" t="s">
        <v>556</v>
      </c>
      <c r="D612" s="667" t="s">
        <v>2187</v>
      </c>
      <c r="E612" s="666" t="s">
        <v>1277</v>
      </c>
      <c r="F612" s="667" t="s">
        <v>2197</v>
      </c>
      <c r="G612" s="666" t="s">
        <v>580</v>
      </c>
      <c r="H612" s="666" t="s">
        <v>1937</v>
      </c>
      <c r="I612" s="666" t="s">
        <v>1938</v>
      </c>
      <c r="J612" s="666" t="s">
        <v>1939</v>
      </c>
      <c r="K612" s="666" t="s">
        <v>1288</v>
      </c>
      <c r="L612" s="668">
        <v>1329.46</v>
      </c>
      <c r="M612" s="668">
        <v>1</v>
      </c>
      <c r="N612" s="669">
        <v>1329.46</v>
      </c>
    </row>
    <row r="613" spans="1:14" ht="14.4" customHeight="1" x14ac:dyDescent="0.3">
      <c r="A613" s="664" t="s">
        <v>543</v>
      </c>
      <c r="B613" s="665" t="s">
        <v>2184</v>
      </c>
      <c r="C613" s="666" t="s">
        <v>556</v>
      </c>
      <c r="D613" s="667" t="s">
        <v>2187</v>
      </c>
      <c r="E613" s="666" t="s">
        <v>1277</v>
      </c>
      <c r="F613" s="667" t="s">
        <v>2197</v>
      </c>
      <c r="G613" s="666" t="s">
        <v>580</v>
      </c>
      <c r="H613" s="666" t="s">
        <v>1289</v>
      </c>
      <c r="I613" s="666" t="s">
        <v>1290</v>
      </c>
      <c r="J613" s="666" t="s">
        <v>1291</v>
      </c>
      <c r="K613" s="666" t="s">
        <v>1292</v>
      </c>
      <c r="L613" s="668">
        <v>2062.5</v>
      </c>
      <c r="M613" s="668">
        <v>1</v>
      </c>
      <c r="N613" s="669">
        <v>2062.5</v>
      </c>
    </row>
    <row r="614" spans="1:14" ht="14.4" customHeight="1" x14ac:dyDescent="0.3">
      <c r="A614" s="664" t="s">
        <v>543</v>
      </c>
      <c r="B614" s="665" t="s">
        <v>2184</v>
      </c>
      <c r="C614" s="666" t="s">
        <v>556</v>
      </c>
      <c r="D614" s="667" t="s">
        <v>2187</v>
      </c>
      <c r="E614" s="666" t="s">
        <v>1277</v>
      </c>
      <c r="F614" s="667" t="s">
        <v>2197</v>
      </c>
      <c r="G614" s="666" t="s">
        <v>580</v>
      </c>
      <c r="H614" s="666" t="s">
        <v>1940</v>
      </c>
      <c r="I614" s="666" t="s">
        <v>1941</v>
      </c>
      <c r="J614" s="666" t="s">
        <v>1291</v>
      </c>
      <c r="K614" s="666" t="s">
        <v>1942</v>
      </c>
      <c r="L614" s="668">
        <v>3171.3000000000006</v>
      </c>
      <c r="M614" s="668">
        <v>3</v>
      </c>
      <c r="N614" s="669">
        <v>9513.9000000000015</v>
      </c>
    </row>
    <row r="615" spans="1:14" ht="14.4" customHeight="1" x14ac:dyDescent="0.3">
      <c r="A615" s="664" t="s">
        <v>543</v>
      </c>
      <c r="B615" s="665" t="s">
        <v>2184</v>
      </c>
      <c r="C615" s="666" t="s">
        <v>559</v>
      </c>
      <c r="D615" s="667" t="s">
        <v>2188</v>
      </c>
      <c r="E615" s="666" t="s">
        <v>571</v>
      </c>
      <c r="F615" s="667" t="s">
        <v>2192</v>
      </c>
      <c r="G615" s="666" t="s">
        <v>580</v>
      </c>
      <c r="H615" s="666" t="s">
        <v>1943</v>
      </c>
      <c r="I615" s="666" t="s">
        <v>1944</v>
      </c>
      <c r="J615" s="666" t="s">
        <v>1945</v>
      </c>
      <c r="K615" s="666" t="s">
        <v>803</v>
      </c>
      <c r="L615" s="668">
        <v>87.030000000000015</v>
      </c>
      <c r="M615" s="668">
        <v>3</v>
      </c>
      <c r="N615" s="669">
        <v>261.09000000000003</v>
      </c>
    </row>
    <row r="616" spans="1:14" ht="14.4" customHeight="1" x14ac:dyDescent="0.3">
      <c r="A616" s="664" t="s">
        <v>543</v>
      </c>
      <c r="B616" s="665" t="s">
        <v>2184</v>
      </c>
      <c r="C616" s="666" t="s">
        <v>559</v>
      </c>
      <c r="D616" s="667" t="s">
        <v>2188</v>
      </c>
      <c r="E616" s="666" t="s">
        <v>571</v>
      </c>
      <c r="F616" s="667" t="s">
        <v>2192</v>
      </c>
      <c r="G616" s="666" t="s">
        <v>580</v>
      </c>
      <c r="H616" s="666" t="s">
        <v>609</v>
      </c>
      <c r="I616" s="666" t="s">
        <v>610</v>
      </c>
      <c r="J616" s="666" t="s">
        <v>611</v>
      </c>
      <c r="K616" s="666" t="s">
        <v>612</v>
      </c>
      <c r="L616" s="668">
        <v>167.61000058277449</v>
      </c>
      <c r="M616" s="668">
        <v>12</v>
      </c>
      <c r="N616" s="669">
        <v>2011.3200069932939</v>
      </c>
    </row>
    <row r="617" spans="1:14" ht="14.4" customHeight="1" x14ac:dyDescent="0.3">
      <c r="A617" s="664" t="s">
        <v>543</v>
      </c>
      <c r="B617" s="665" t="s">
        <v>2184</v>
      </c>
      <c r="C617" s="666" t="s">
        <v>559</v>
      </c>
      <c r="D617" s="667" t="s">
        <v>2188</v>
      </c>
      <c r="E617" s="666" t="s">
        <v>571</v>
      </c>
      <c r="F617" s="667" t="s">
        <v>2192</v>
      </c>
      <c r="G617" s="666" t="s">
        <v>580</v>
      </c>
      <c r="H617" s="666" t="s">
        <v>646</v>
      </c>
      <c r="I617" s="666" t="s">
        <v>647</v>
      </c>
      <c r="J617" s="666" t="s">
        <v>648</v>
      </c>
      <c r="K617" s="666" t="s">
        <v>649</v>
      </c>
      <c r="L617" s="668">
        <v>66.150000000000006</v>
      </c>
      <c r="M617" s="668">
        <v>1</v>
      </c>
      <c r="N617" s="669">
        <v>66.150000000000006</v>
      </c>
    </row>
    <row r="618" spans="1:14" ht="14.4" customHeight="1" x14ac:dyDescent="0.3">
      <c r="A618" s="664" t="s">
        <v>543</v>
      </c>
      <c r="B618" s="665" t="s">
        <v>2184</v>
      </c>
      <c r="C618" s="666" t="s">
        <v>559</v>
      </c>
      <c r="D618" s="667" t="s">
        <v>2188</v>
      </c>
      <c r="E618" s="666" t="s">
        <v>571</v>
      </c>
      <c r="F618" s="667" t="s">
        <v>2192</v>
      </c>
      <c r="G618" s="666" t="s">
        <v>580</v>
      </c>
      <c r="H618" s="666" t="s">
        <v>1946</v>
      </c>
      <c r="I618" s="666" t="s">
        <v>760</v>
      </c>
      <c r="J618" s="666" t="s">
        <v>1947</v>
      </c>
      <c r="K618" s="666"/>
      <c r="L618" s="668">
        <v>147.50000000000009</v>
      </c>
      <c r="M618" s="668">
        <v>2</v>
      </c>
      <c r="N618" s="669">
        <v>295.00000000000017</v>
      </c>
    </row>
    <row r="619" spans="1:14" ht="14.4" customHeight="1" x14ac:dyDescent="0.3">
      <c r="A619" s="664" t="s">
        <v>543</v>
      </c>
      <c r="B619" s="665" t="s">
        <v>2184</v>
      </c>
      <c r="C619" s="666" t="s">
        <v>559</v>
      </c>
      <c r="D619" s="667" t="s">
        <v>2188</v>
      </c>
      <c r="E619" s="666" t="s">
        <v>571</v>
      </c>
      <c r="F619" s="667" t="s">
        <v>2192</v>
      </c>
      <c r="G619" s="666" t="s">
        <v>580</v>
      </c>
      <c r="H619" s="666" t="s">
        <v>1787</v>
      </c>
      <c r="I619" s="666" t="s">
        <v>760</v>
      </c>
      <c r="J619" s="666" t="s">
        <v>1788</v>
      </c>
      <c r="K619" s="666"/>
      <c r="L619" s="668">
        <v>125.43258216369006</v>
      </c>
      <c r="M619" s="668">
        <v>8</v>
      </c>
      <c r="N619" s="669">
        <v>1003.4606573095205</v>
      </c>
    </row>
    <row r="620" spans="1:14" ht="14.4" customHeight="1" x14ac:dyDescent="0.3">
      <c r="A620" s="664" t="s">
        <v>543</v>
      </c>
      <c r="B620" s="665" t="s">
        <v>2184</v>
      </c>
      <c r="C620" s="666" t="s">
        <v>559</v>
      </c>
      <c r="D620" s="667" t="s">
        <v>2188</v>
      </c>
      <c r="E620" s="666" t="s">
        <v>571</v>
      </c>
      <c r="F620" s="667" t="s">
        <v>2192</v>
      </c>
      <c r="G620" s="666" t="s">
        <v>580</v>
      </c>
      <c r="H620" s="666" t="s">
        <v>1948</v>
      </c>
      <c r="I620" s="666" t="s">
        <v>760</v>
      </c>
      <c r="J620" s="666" t="s">
        <v>1949</v>
      </c>
      <c r="K620" s="666"/>
      <c r="L620" s="668">
        <v>173.96477139141678</v>
      </c>
      <c r="M620" s="668">
        <v>1</v>
      </c>
      <c r="N620" s="669">
        <v>173.96477139141678</v>
      </c>
    </row>
    <row r="621" spans="1:14" ht="14.4" customHeight="1" x14ac:dyDescent="0.3">
      <c r="A621" s="664" t="s">
        <v>543</v>
      </c>
      <c r="B621" s="665" t="s">
        <v>2184</v>
      </c>
      <c r="C621" s="666" t="s">
        <v>559</v>
      </c>
      <c r="D621" s="667" t="s">
        <v>2188</v>
      </c>
      <c r="E621" s="666" t="s">
        <v>571</v>
      </c>
      <c r="F621" s="667" t="s">
        <v>2192</v>
      </c>
      <c r="G621" s="666" t="s">
        <v>580</v>
      </c>
      <c r="H621" s="666" t="s">
        <v>1950</v>
      </c>
      <c r="I621" s="666" t="s">
        <v>1951</v>
      </c>
      <c r="J621" s="666" t="s">
        <v>1952</v>
      </c>
      <c r="K621" s="666"/>
      <c r="L621" s="668">
        <v>144.03483249644739</v>
      </c>
      <c r="M621" s="668">
        <v>3</v>
      </c>
      <c r="N621" s="669">
        <v>432.10449748934218</v>
      </c>
    </row>
    <row r="622" spans="1:14" ht="14.4" customHeight="1" x14ac:dyDescent="0.3">
      <c r="A622" s="664" t="s">
        <v>543</v>
      </c>
      <c r="B622" s="665" t="s">
        <v>2184</v>
      </c>
      <c r="C622" s="666" t="s">
        <v>559</v>
      </c>
      <c r="D622" s="667" t="s">
        <v>2188</v>
      </c>
      <c r="E622" s="666" t="s">
        <v>571</v>
      </c>
      <c r="F622" s="667" t="s">
        <v>2192</v>
      </c>
      <c r="G622" s="666" t="s">
        <v>580</v>
      </c>
      <c r="H622" s="666" t="s">
        <v>1953</v>
      </c>
      <c r="I622" s="666" t="s">
        <v>760</v>
      </c>
      <c r="J622" s="666" t="s">
        <v>1954</v>
      </c>
      <c r="K622" s="666"/>
      <c r="L622" s="668">
        <v>96.429208465436389</v>
      </c>
      <c r="M622" s="668">
        <v>6</v>
      </c>
      <c r="N622" s="669">
        <v>578.57525079261836</v>
      </c>
    </row>
    <row r="623" spans="1:14" ht="14.4" customHeight="1" x14ac:dyDescent="0.3">
      <c r="A623" s="664" t="s">
        <v>543</v>
      </c>
      <c r="B623" s="665" t="s">
        <v>2184</v>
      </c>
      <c r="C623" s="666" t="s">
        <v>559</v>
      </c>
      <c r="D623" s="667" t="s">
        <v>2188</v>
      </c>
      <c r="E623" s="666" t="s">
        <v>571</v>
      </c>
      <c r="F623" s="667" t="s">
        <v>2192</v>
      </c>
      <c r="G623" s="666" t="s">
        <v>580</v>
      </c>
      <c r="H623" s="666" t="s">
        <v>1955</v>
      </c>
      <c r="I623" s="666" t="s">
        <v>760</v>
      </c>
      <c r="J623" s="666" t="s">
        <v>1956</v>
      </c>
      <c r="K623" s="666" t="s">
        <v>1957</v>
      </c>
      <c r="L623" s="668">
        <v>365.6923408158047</v>
      </c>
      <c r="M623" s="668">
        <v>3</v>
      </c>
      <c r="N623" s="669">
        <v>1097.077022447414</v>
      </c>
    </row>
    <row r="624" spans="1:14" ht="14.4" customHeight="1" x14ac:dyDescent="0.3">
      <c r="A624" s="664" t="s">
        <v>543</v>
      </c>
      <c r="B624" s="665" t="s">
        <v>2184</v>
      </c>
      <c r="C624" s="666" t="s">
        <v>559</v>
      </c>
      <c r="D624" s="667" t="s">
        <v>2188</v>
      </c>
      <c r="E624" s="666" t="s">
        <v>571</v>
      </c>
      <c r="F624" s="667" t="s">
        <v>2192</v>
      </c>
      <c r="G624" s="666" t="s">
        <v>580</v>
      </c>
      <c r="H624" s="666" t="s">
        <v>1958</v>
      </c>
      <c r="I624" s="666" t="s">
        <v>760</v>
      </c>
      <c r="J624" s="666" t="s">
        <v>1959</v>
      </c>
      <c r="K624" s="666"/>
      <c r="L624" s="668">
        <v>275.67378547659183</v>
      </c>
      <c r="M624" s="668">
        <v>1</v>
      </c>
      <c r="N624" s="669">
        <v>275.67378547659183</v>
      </c>
    </row>
    <row r="625" spans="1:14" ht="14.4" customHeight="1" x14ac:dyDescent="0.3">
      <c r="A625" s="664" t="s">
        <v>543</v>
      </c>
      <c r="B625" s="665" t="s">
        <v>2184</v>
      </c>
      <c r="C625" s="666" t="s">
        <v>559</v>
      </c>
      <c r="D625" s="667" t="s">
        <v>2188</v>
      </c>
      <c r="E625" s="666" t="s">
        <v>571</v>
      </c>
      <c r="F625" s="667" t="s">
        <v>2192</v>
      </c>
      <c r="G625" s="666" t="s">
        <v>580</v>
      </c>
      <c r="H625" s="666" t="s">
        <v>1960</v>
      </c>
      <c r="I625" s="666" t="s">
        <v>760</v>
      </c>
      <c r="J625" s="666" t="s">
        <v>1961</v>
      </c>
      <c r="K625" s="666"/>
      <c r="L625" s="668">
        <v>108.49</v>
      </c>
      <c r="M625" s="668">
        <v>1</v>
      </c>
      <c r="N625" s="669">
        <v>108.49</v>
      </c>
    </row>
    <row r="626" spans="1:14" ht="14.4" customHeight="1" x14ac:dyDescent="0.3">
      <c r="A626" s="664" t="s">
        <v>543</v>
      </c>
      <c r="B626" s="665" t="s">
        <v>2184</v>
      </c>
      <c r="C626" s="666" t="s">
        <v>559</v>
      </c>
      <c r="D626" s="667" t="s">
        <v>2188</v>
      </c>
      <c r="E626" s="666" t="s">
        <v>571</v>
      </c>
      <c r="F626" s="667" t="s">
        <v>2192</v>
      </c>
      <c r="G626" s="666" t="s">
        <v>580</v>
      </c>
      <c r="H626" s="666" t="s">
        <v>1962</v>
      </c>
      <c r="I626" s="666" t="s">
        <v>760</v>
      </c>
      <c r="J626" s="666" t="s">
        <v>1963</v>
      </c>
      <c r="K626" s="666"/>
      <c r="L626" s="668">
        <v>115.01810534883849</v>
      </c>
      <c r="M626" s="668">
        <v>6</v>
      </c>
      <c r="N626" s="669">
        <v>690.10863209303091</v>
      </c>
    </row>
    <row r="627" spans="1:14" ht="14.4" customHeight="1" x14ac:dyDescent="0.3">
      <c r="A627" s="664" t="s">
        <v>543</v>
      </c>
      <c r="B627" s="665" t="s">
        <v>2184</v>
      </c>
      <c r="C627" s="666" t="s">
        <v>559</v>
      </c>
      <c r="D627" s="667" t="s">
        <v>2188</v>
      </c>
      <c r="E627" s="666" t="s">
        <v>571</v>
      </c>
      <c r="F627" s="667" t="s">
        <v>2192</v>
      </c>
      <c r="G627" s="666" t="s">
        <v>580</v>
      </c>
      <c r="H627" s="666" t="s">
        <v>1964</v>
      </c>
      <c r="I627" s="666" t="s">
        <v>760</v>
      </c>
      <c r="J627" s="666" t="s">
        <v>1965</v>
      </c>
      <c r="K627" s="666"/>
      <c r="L627" s="668">
        <v>154.89030955866659</v>
      </c>
      <c r="M627" s="668">
        <v>1</v>
      </c>
      <c r="N627" s="669">
        <v>154.89030955866659</v>
      </c>
    </row>
    <row r="628" spans="1:14" ht="14.4" customHeight="1" x14ac:dyDescent="0.3">
      <c r="A628" s="664" t="s">
        <v>543</v>
      </c>
      <c r="B628" s="665" t="s">
        <v>2184</v>
      </c>
      <c r="C628" s="666" t="s">
        <v>559</v>
      </c>
      <c r="D628" s="667" t="s">
        <v>2188</v>
      </c>
      <c r="E628" s="666" t="s">
        <v>571</v>
      </c>
      <c r="F628" s="667" t="s">
        <v>2192</v>
      </c>
      <c r="G628" s="666" t="s">
        <v>580</v>
      </c>
      <c r="H628" s="666" t="s">
        <v>1966</v>
      </c>
      <c r="I628" s="666" t="s">
        <v>760</v>
      </c>
      <c r="J628" s="666" t="s">
        <v>1967</v>
      </c>
      <c r="K628" s="666"/>
      <c r="L628" s="668">
        <v>123.72568319704169</v>
      </c>
      <c r="M628" s="668">
        <v>1</v>
      </c>
      <c r="N628" s="669">
        <v>123.72568319704169</v>
      </c>
    </row>
    <row r="629" spans="1:14" ht="14.4" customHeight="1" x14ac:dyDescent="0.3">
      <c r="A629" s="664" t="s">
        <v>543</v>
      </c>
      <c r="B629" s="665" t="s">
        <v>2184</v>
      </c>
      <c r="C629" s="666" t="s">
        <v>559</v>
      </c>
      <c r="D629" s="667" t="s">
        <v>2188</v>
      </c>
      <c r="E629" s="666" t="s">
        <v>571</v>
      </c>
      <c r="F629" s="667" t="s">
        <v>2192</v>
      </c>
      <c r="G629" s="666" t="s">
        <v>580</v>
      </c>
      <c r="H629" s="666" t="s">
        <v>982</v>
      </c>
      <c r="I629" s="666" t="s">
        <v>760</v>
      </c>
      <c r="J629" s="666" t="s">
        <v>983</v>
      </c>
      <c r="K629" s="666" t="s">
        <v>984</v>
      </c>
      <c r="L629" s="668">
        <v>8.4700000000000006</v>
      </c>
      <c r="M629" s="668">
        <v>60</v>
      </c>
      <c r="N629" s="669">
        <v>508.20000000000005</v>
      </c>
    </row>
    <row r="630" spans="1:14" ht="14.4" customHeight="1" x14ac:dyDescent="0.3">
      <c r="A630" s="664" t="s">
        <v>543</v>
      </c>
      <c r="B630" s="665" t="s">
        <v>2184</v>
      </c>
      <c r="C630" s="666" t="s">
        <v>559</v>
      </c>
      <c r="D630" s="667" t="s">
        <v>2188</v>
      </c>
      <c r="E630" s="666" t="s">
        <v>571</v>
      </c>
      <c r="F630" s="667" t="s">
        <v>2192</v>
      </c>
      <c r="G630" s="666" t="s">
        <v>580</v>
      </c>
      <c r="H630" s="666" t="s">
        <v>985</v>
      </c>
      <c r="I630" s="666" t="s">
        <v>760</v>
      </c>
      <c r="J630" s="666" t="s">
        <v>986</v>
      </c>
      <c r="K630" s="666"/>
      <c r="L630" s="668">
        <v>69.260000000000019</v>
      </c>
      <c r="M630" s="668">
        <v>1</v>
      </c>
      <c r="N630" s="669">
        <v>69.260000000000019</v>
      </c>
    </row>
    <row r="631" spans="1:14" ht="14.4" customHeight="1" x14ac:dyDescent="0.3">
      <c r="A631" s="664" t="s">
        <v>543</v>
      </c>
      <c r="B631" s="665" t="s">
        <v>2184</v>
      </c>
      <c r="C631" s="666" t="s">
        <v>559</v>
      </c>
      <c r="D631" s="667" t="s">
        <v>2188</v>
      </c>
      <c r="E631" s="666" t="s">
        <v>571</v>
      </c>
      <c r="F631" s="667" t="s">
        <v>2192</v>
      </c>
      <c r="G631" s="666" t="s">
        <v>580</v>
      </c>
      <c r="H631" s="666" t="s">
        <v>994</v>
      </c>
      <c r="I631" s="666" t="s">
        <v>994</v>
      </c>
      <c r="J631" s="666" t="s">
        <v>995</v>
      </c>
      <c r="K631" s="666" t="s">
        <v>996</v>
      </c>
      <c r="L631" s="668">
        <v>179.9751</v>
      </c>
      <c r="M631" s="668">
        <v>1</v>
      </c>
      <c r="N631" s="669">
        <v>179.9751</v>
      </c>
    </row>
    <row r="632" spans="1:14" ht="14.4" customHeight="1" x14ac:dyDescent="0.3">
      <c r="A632" s="664" t="s">
        <v>543</v>
      </c>
      <c r="B632" s="665" t="s">
        <v>2184</v>
      </c>
      <c r="C632" s="666" t="s">
        <v>559</v>
      </c>
      <c r="D632" s="667" t="s">
        <v>2188</v>
      </c>
      <c r="E632" s="666" t="s">
        <v>571</v>
      </c>
      <c r="F632" s="667" t="s">
        <v>2192</v>
      </c>
      <c r="G632" s="666" t="s">
        <v>580</v>
      </c>
      <c r="H632" s="666" t="s">
        <v>1968</v>
      </c>
      <c r="I632" s="666" t="s">
        <v>760</v>
      </c>
      <c r="J632" s="666" t="s">
        <v>1969</v>
      </c>
      <c r="K632" s="666" t="s">
        <v>1970</v>
      </c>
      <c r="L632" s="668">
        <v>4.7180369877178191E-2</v>
      </c>
      <c r="M632" s="668">
        <v>1000</v>
      </c>
      <c r="N632" s="669">
        <v>47.180369877178194</v>
      </c>
    </row>
    <row r="633" spans="1:14" ht="14.4" customHeight="1" x14ac:dyDescent="0.3">
      <c r="A633" s="664" t="s">
        <v>543</v>
      </c>
      <c r="B633" s="665" t="s">
        <v>2184</v>
      </c>
      <c r="C633" s="666" t="s">
        <v>559</v>
      </c>
      <c r="D633" s="667" t="s">
        <v>2188</v>
      </c>
      <c r="E633" s="666" t="s">
        <v>571</v>
      </c>
      <c r="F633" s="667" t="s">
        <v>2192</v>
      </c>
      <c r="G633" s="666" t="s">
        <v>1027</v>
      </c>
      <c r="H633" s="666" t="s">
        <v>1971</v>
      </c>
      <c r="I633" s="666" t="s">
        <v>1972</v>
      </c>
      <c r="J633" s="666" t="s">
        <v>1973</v>
      </c>
      <c r="K633" s="666" t="s">
        <v>1974</v>
      </c>
      <c r="L633" s="668">
        <v>29.999999999999993</v>
      </c>
      <c r="M633" s="668">
        <v>2</v>
      </c>
      <c r="N633" s="669">
        <v>59.999999999999986</v>
      </c>
    </row>
    <row r="634" spans="1:14" ht="14.4" customHeight="1" x14ac:dyDescent="0.3">
      <c r="A634" s="664" t="s">
        <v>543</v>
      </c>
      <c r="B634" s="665" t="s">
        <v>2184</v>
      </c>
      <c r="C634" s="666" t="s">
        <v>562</v>
      </c>
      <c r="D634" s="667" t="s">
        <v>2189</v>
      </c>
      <c r="E634" s="666" t="s">
        <v>571</v>
      </c>
      <c r="F634" s="667" t="s">
        <v>2192</v>
      </c>
      <c r="G634" s="666"/>
      <c r="H634" s="666" t="s">
        <v>1975</v>
      </c>
      <c r="I634" s="666" t="s">
        <v>1976</v>
      </c>
      <c r="J634" s="666" t="s">
        <v>1977</v>
      </c>
      <c r="K634" s="666" t="s">
        <v>1978</v>
      </c>
      <c r="L634" s="668">
        <v>249.38999999999993</v>
      </c>
      <c r="M634" s="668">
        <v>1</v>
      </c>
      <c r="N634" s="669">
        <v>249.38999999999993</v>
      </c>
    </row>
    <row r="635" spans="1:14" ht="14.4" customHeight="1" x14ac:dyDescent="0.3">
      <c r="A635" s="664" t="s">
        <v>543</v>
      </c>
      <c r="B635" s="665" t="s">
        <v>2184</v>
      </c>
      <c r="C635" s="666" t="s">
        <v>562</v>
      </c>
      <c r="D635" s="667" t="s">
        <v>2189</v>
      </c>
      <c r="E635" s="666" t="s">
        <v>571</v>
      </c>
      <c r="F635" s="667" t="s">
        <v>2192</v>
      </c>
      <c r="G635" s="666"/>
      <c r="H635" s="666" t="s">
        <v>1303</v>
      </c>
      <c r="I635" s="666" t="s">
        <v>1303</v>
      </c>
      <c r="J635" s="666" t="s">
        <v>1304</v>
      </c>
      <c r="K635" s="666" t="s">
        <v>1305</v>
      </c>
      <c r="L635" s="668">
        <v>460.21</v>
      </c>
      <c r="M635" s="668">
        <v>3.5</v>
      </c>
      <c r="N635" s="669">
        <v>1610.7349999999999</v>
      </c>
    </row>
    <row r="636" spans="1:14" ht="14.4" customHeight="1" x14ac:dyDescent="0.3">
      <c r="A636" s="664" t="s">
        <v>543</v>
      </c>
      <c r="B636" s="665" t="s">
        <v>2184</v>
      </c>
      <c r="C636" s="666" t="s">
        <v>562</v>
      </c>
      <c r="D636" s="667" t="s">
        <v>2189</v>
      </c>
      <c r="E636" s="666" t="s">
        <v>571</v>
      </c>
      <c r="F636" s="667" t="s">
        <v>2192</v>
      </c>
      <c r="G636" s="666" t="s">
        <v>580</v>
      </c>
      <c r="H636" s="666" t="s">
        <v>581</v>
      </c>
      <c r="I636" s="666" t="s">
        <v>581</v>
      </c>
      <c r="J636" s="666" t="s">
        <v>582</v>
      </c>
      <c r="K636" s="666" t="s">
        <v>583</v>
      </c>
      <c r="L636" s="668">
        <v>171.60013412493731</v>
      </c>
      <c r="M636" s="668">
        <v>180</v>
      </c>
      <c r="N636" s="669">
        <v>30888.024142488717</v>
      </c>
    </row>
    <row r="637" spans="1:14" ht="14.4" customHeight="1" x14ac:dyDescent="0.3">
      <c r="A637" s="664" t="s">
        <v>543</v>
      </c>
      <c r="B637" s="665" t="s">
        <v>2184</v>
      </c>
      <c r="C637" s="666" t="s">
        <v>562</v>
      </c>
      <c r="D637" s="667" t="s">
        <v>2189</v>
      </c>
      <c r="E637" s="666" t="s">
        <v>571</v>
      </c>
      <c r="F637" s="667" t="s">
        <v>2192</v>
      </c>
      <c r="G637" s="666" t="s">
        <v>580</v>
      </c>
      <c r="H637" s="666" t="s">
        <v>584</v>
      </c>
      <c r="I637" s="666" t="s">
        <v>584</v>
      </c>
      <c r="J637" s="666" t="s">
        <v>585</v>
      </c>
      <c r="K637" s="666" t="s">
        <v>586</v>
      </c>
      <c r="L637" s="668">
        <v>173.69000000000003</v>
      </c>
      <c r="M637" s="668">
        <v>6</v>
      </c>
      <c r="N637" s="669">
        <v>1042.1400000000001</v>
      </c>
    </row>
    <row r="638" spans="1:14" ht="14.4" customHeight="1" x14ac:dyDescent="0.3">
      <c r="A638" s="664" t="s">
        <v>543</v>
      </c>
      <c r="B638" s="665" t="s">
        <v>2184</v>
      </c>
      <c r="C638" s="666" t="s">
        <v>562</v>
      </c>
      <c r="D638" s="667" t="s">
        <v>2189</v>
      </c>
      <c r="E638" s="666" t="s">
        <v>571</v>
      </c>
      <c r="F638" s="667" t="s">
        <v>2192</v>
      </c>
      <c r="G638" s="666" t="s">
        <v>580</v>
      </c>
      <c r="H638" s="666" t="s">
        <v>587</v>
      </c>
      <c r="I638" s="666" t="s">
        <v>587</v>
      </c>
      <c r="J638" s="666" t="s">
        <v>588</v>
      </c>
      <c r="K638" s="666" t="s">
        <v>589</v>
      </c>
      <c r="L638" s="668">
        <v>126.5</v>
      </c>
      <c r="M638" s="668">
        <v>1</v>
      </c>
      <c r="N638" s="669">
        <v>126.5</v>
      </c>
    </row>
    <row r="639" spans="1:14" ht="14.4" customHeight="1" x14ac:dyDescent="0.3">
      <c r="A639" s="664" t="s">
        <v>543</v>
      </c>
      <c r="B639" s="665" t="s">
        <v>2184</v>
      </c>
      <c r="C639" s="666" t="s">
        <v>562</v>
      </c>
      <c r="D639" s="667" t="s">
        <v>2189</v>
      </c>
      <c r="E639" s="666" t="s">
        <v>571</v>
      </c>
      <c r="F639" s="667" t="s">
        <v>2192</v>
      </c>
      <c r="G639" s="666" t="s">
        <v>580</v>
      </c>
      <c r="H639" s="666" t="s">
        <v>592</v>
      </c>
      <c r="I639" s="666" t="s">
        <v>592</v>
      </c>
      <c r="J639" s="666" t="s">
        <v>582</v>
      </c>
      <c r="K639" s="666" t="s">
        <v>593</v>
      </c>
      <c r="L639" s="668">
        <v>93.5</v>
      </c>
      <c r="M639" s="668">
        <v>5</v>
      </c>
      <c r="N639" s="669">
        <v>467.5</v>
      </c>
    </row>
    <row r="640" spans="1:14" ht="14.4" customHeight="1" x14ac:dyDescent="0.3">
      <c r="A640" s="664" t="s">
        <v>543</v>
      </c>
      <c r="B640" s="665" t="s">
        <v>2184</v>
      </c>
      <c r="C640" s="666" t="s">
        <v>562</v>
      </c>
      <c r="D640" s="667" t="s">
        <v>2189</v>
      </c>
      <c r="E640" s="666" t="s">
        <v>571</v>
      </c>
      <c r="F640" s="667" t="s">
        <v>2192</v>
      </c>
      <c r="G640" s="666" t="s">
        <v>580</v>
      </c>
      <c r="H640" s="666" t="s">
        <v>606</v>
      </c>
      <c r="I640" s="666" t="s">
        <v>607</v>
      </c>
      <c r="J640" s="666" t="s">
        <v>604</v>
      </c>
      <c r="K640" s="666" t="s">
        <v>608</v>
      </c>
      <c r="L640" s="668">
        <v>100.75994368592892</v>
      </c>
      <c r="M640" s="668">
        <v>98</v>
      </c>
      <c r="N640" s="669">
        <v>9874.4744812210338</v>
      </c>
    </row>
    <row r="641" spans="1:14" ht="14.4" customHeight="1" x14ac:dyDescent="0.3">
      <c r="A641" s="664" t="s">
        <v>543</v>
      </c>
      <c r="B641" s="665" t="s">
        <v>2184</v>
      </c>
      <c r="C641" s="666" t="s">
        <v>562</v>
      </c>
      <c r="D641" s="667" t="s">
        <v>2189</v>
      </c>
      <c r="E641" s="666" t="s">
        <v>571</v>
      </c>
      <c r="F641" s="667" t="s">
        <v>2192</v>
      </c>
      <c r="G641" s="666" t="s">
        <v>580</v>
      </c>
      <c r="H641" s="666" t="s">
        <v>609</v>
      </c>
      <c r="I641" s="666" t="s">
        <v>610</v>
      </c>
      <c r="J641" s="666" t="s">
        <v>611</v>
      </c>
      <c r="K641" s="666" t="s">
        <v>612</v>
      </c>
      <c r="L641" s="668">
        <v>167.61</v>
      </c>
      <c r="M641" s="668">
        <v>1</v>
      </c>
      <c r="N641" s="669">
        <v>167.61</v>
      </c>
    </row>
    <row r="642" spans="1:14" ht="14.4" customHeight="1" x14ac:dyDescent="0.3">
      <c r="A642" s="664" t="s">
        <v>543</v>
      </c>
      <c r="B642" s="665" t="s">
        <v>2184</v>
      </c>
      <c r="C642" s="666" t="s">
        <v>562</v>
      </c>
      <c r="D642" s="667" t="s">
        <v>2189</v>
      </c>
      <c r="E642" s="666" t="s">
        <v>571</v>
      </c>
      <c r="F642" s="667" t="s">
        <v>2192</v>
      </c>
      <c r="G642" s="666" t="s">
        <v>580</v>
      </c>
      <c r="H642" s="666" t="s">
        <v>613</v>
      </c>
      <c r="I642" s="666" t="s">
        <v>614</v>
      </c>
      <c r="J642" s="666" t="s">
        <v>615</v>
      </c>
      <c r="K642" s="666" t="s">
        <v>616</v>
      </c>
      <c r="L642" s="668">
        <v>64.539831844489811</v>
      </c>
      <c r="M642" s="668">
        <v>25</v>
      </c>
      <c r="N642" s="669">
        <v>1613.4957961122454</v>
      </c>
    </row>
    <row r="643" spans="1:14" ht="14.4" customHeight="1" x14ac:dyDescent="0.3">
      <c r="A643" s="664" t="s">
        <v>543</v>
      </c>
      <c r="B643" s="665" t="s">
        <v>2184</v>
      </c>
      <c r="C643" s="666" t="s">
        <v>562</v>
      </c>
      <c r="D643" s="667" t="s">
        <v>2189</v>
      </c>
      <c r="E643" s="666" t="s">
        <v>571</v>
      </c>
      <c r="F643" s="667" t="s">
        <v>2192</v>
      </c>
      <c r="G643" s="666" t="s">
        <v>580</v>
      </c>
      <c r="H643" s="666" t="s">
        <v>617</v>
      </c>
      <c r="I643" s="666" t="s">
        <v>618</v>
      </c>
      <c r="J643" s="666" t="s">
        <v>619</v>
      </c>
      <c r="K643" s="666" t="s">
        <v>620</v>
      </c>
      <c r="L643" s="668">
        <v>43.620000000000019</v>
      </c>
      <c r="M643" s="668">
        <v>1</v>
      </c>
      <c r="N643" s="669">
        <v>43.620000000000019</v>
      </c>
    </row>
    <row r="644" spans="1:14" ht="14.4" customHeight="1" x14ac:dyDescent="0.3">
      <c r="A644" s="664" t="s">
        <v>543</v>
      </c>
      <c r="B644" s="665" t="s">
        <v>2184</v>
      </c>
      <c r="C644" s="666" t="s">
        <v>562</v>
      </c>
      <c r="D644" s="667" t="s">
        <v>2189</v>
      </c>
      <c r="E644" s="666" t="s">
        <v>571</v>
      </c>
      <c r="F644" s="667" t="s">
        <v>2192</v>
      </c>
      <c r="G644" s="666" t="s">
        <v>580</v>
      </c>
      <c r="H644" s="666" t="s">
        <v>1313</v>
      </c>
      <c r="I644" s="666" t="s">
        <v>1314</v>
      </c>
      <c r="J644" s="666" t="s">
        <v>1315</v>
      </c>
      <c r="K644" s="666" t="s">
        <v>1316</v>
      </c>
      <c r="L644" s="668">
        <v>63.950000000000031</v>
      </c>
      <c r="M644" s="668">
        <v>1</v>
      </c>
      <c r="N644" s="669">
        <v>63.950000000000031</v>
      </c>
    </row>
    <row r="645" spans="1:14" ht="14.4" customHeight="1" x14ac:dyDescent="0.3">
      <c r="A645" s="664" t="s">
        <v>543</v>
      </c>
      <c r="B645" s="665" t="s">
        <v>2184</v>
      </c>
      <c r="C645" s="666" t="s">
        <v>562</v>
      </c>
      <c r="D645" s="667" t="s">
        <v>2189</v>
      </c>
      <c r="E645" s="666" t="s">
        <v>571</v>
      </c>
      <c r="F645" s="667" t="s">
        <v>2192</v>
      </c>
      <c r="G645" s="666" t="s">
        <v>580</v>
      </c>
      <c r="H645" s="666" t="s">
        <v>1317</v>
      </c>
      <c r="I645" s="666" t="s">
        <v>1318</v>
      </c>
      <c r="J645" s="666" t="s">
        <v>1319</v>
      </c>
      <c r="K645" s="666" t="s">
        <v>649</v>
      </c>
      <c r="L645" s="668">
        <v>30.200000000000006</v>
      </c>
      <c r="M645" s="668">
        <v>1</v>
      </c>
      <c r="N645" s="669">
        <v>30.200000000000006</v>
      </c>
    </row>
    <row r="646" spans="1:14" ht="14.4" customHeight="1" x14ac:dyDescent="0.3">
      <c r="A646" s="664" t="s">
        <v>543</v>
      </c>
      <c r="B646" s="665" t="s">
        <v>2184</v>
      </c>
      <c r="C646" s="666" t="s">
        <v>562</v>
      </c>
      <c r="D646" s="667" t="s">
        <v>2189</v>
      </c>
      <c r="E646" s="666" t="s">
        <v>571</v>
      </c>
      <c r="F646" s="667" t="s">
        <v>2192</v>
      </c>
      <c r="G646" s="666" t="s">
        <v>580</v>
      </c>
      <c r="H646" s="666" t="s">
        <v>1320</v>
      </c>
      <c r="I646" s="666" t="s">
        <v>1321</v>
      </c>
      <c r="J646" s="666" t="s">
        <v>1322</v>
      </c>
      <c r="K646" s="666" t="s">
        <v>1323</v>
      </c>
      <c r="L646" s="668">
        <v>79.789971654491012</v>
      </c>
      <c r="M646" s="668">
        <v>24</v>
      </c>
      <c r="N646" s="669">
        <v>1914.9593197077843</v>
      </c>
    </row>
    <row r="647" spans="1:14" ht="14.4" customHeight="1" x14ac:dyDescent="0.3">
      <c r="A647" s="664" t="s">
        <v>543</v>
      </c>
      <c r="B647" s="665" t="s">
        <v>2184</v>
      </c>
      <c r="C647" s="666" t="s">
        <v>562</v>
      </c>
      <c r="D647" s="667" t="s">
        <v>2189</v>
      </c>
      <c r="E647" s="666" t="s">
        <v>571</v>
      </c>
      <c r="F647" s="667" t="s">
        <v>2192</v>
      </c>
      <c r="G647" s="666" t="s">
        <v>580</v>
      </c>
      <c r="H647" s="666" t="s">
        <v>625</v>
      </c>
      <c r="I647" s="666" t="s">
        <v>626</v>
      </c>
      <c r="J647" s="666" t="s">
        <v>627</v>
      </c>
      <c r="K647" s="666" t="s">
        <v>628</v>
      </c>
      <c r="L647" s="668">
        <v>27.750050094154837</v>
      </c>
      <c r="M647" s="668">
        <v>114</v>
      </c>
      <c r="N647" s="669">
        <v>3163.5057107336515</v>
      </c>
    </row>
    <row r="648" spans="1:14" ht="14.4" customHeight="1" x14ac:dyDescent="0.3">
      <c r="A648" s="664" t="s">
        <v>543</v>
      </c>
      <c r="B648" s="665" t="s">
        <v>2184</v>
      </c>
      <c r="C648" s="666" t="s">
        <v>562</v>
      </c>
      <c r="D648" s="667" t="s">
        <v>2189</v>
      </c>
      <c r="E648" s="666" t="s">
        <v>571</v>
      </c>
      <c r="F648" s="667" t="s">
        <v>2192</v>
      </c>
      <c r="G648" s="666" t="s">
        <v>580</v>
      </c>
      <c r="H648" s="666" t="s">
        <v>632</v>
      </c>
      <c r="I648" s="666" t="s">
        <v>633</v>
      </c>
      <c r="J648" s="666" t="s">
        <v>631</v>
      </c>
      <c r="K648" s="666" t="s">
        <v>634</v>
      </c>
      <c r="L648" s="668">
        <v>77.61</v>
      </c>
      <c r="M648" s="668">
        <v>1</v>
      </c>
      <c r="N648" s="669">
        <v>77.61</v>
      </c>
    </row>
    <row r="649" spans="1:14" ht="14.4" customHeight="1" x14ac:dyDescent="0.3">
      <c r="A649" s="664" t="s">
        <v>543</v>
      </c>
      <c r="B649" s="665" t="s">
        <v>2184</v>
      </c>
      <c r="C649" s="666" t="s">
        <v>562</v>
      </c>
      <c r="D649" s="667" t="s">
        <v>2189</v>
      </c>
      <c r="E649" s="666" t="s">
        <v>571</v>
      </c>
      <c r="F649" s="667" t="s">
        <v>2192</v>
      </c>
      <c r="G649" s="666" t="s">
        <v>580</v>
      </c>
      <c r="H649" s="666" t="s">
        <v>635</v>
      </c>
      <c r="I649" s="666" t="s">
        <v>636</v>
      </c>
      <c r="J649" s="666" t="s">
        <v>637</v>
      </c>
      <c r="K649" s="666" t="s">
        <v>638</v>
      </c>
      <c r="L649" s="668">
        <v>63.05</v>
      </c>
      <c r="M649" s="668">
        <v>1</v>
      </c>
      <c r="N649" s="669">
        <v>63.05</v>
      </c>
    </row>
    <row r="650" spans="1:14" ht="14.4" customHeight="1" x14ac:dyDescent="0.3">
      <c r="A650" s="664" t="s">
        <v>543</v>
      </c>
      <c r="B650" s="665" t="s">
        <v>2184</v>
      </c>
      <c r="C650" s="666" t="s">
        <v>562</v>
      </c>
      <c r="D650" s="667" t="s">
        <v>2189</v>
      </c>
      <c r="E650" s="666" t="s">
        <v>571</v>
      </c>
      <c r="F650" s="667" t="s">
        <v>2192</v>
      </c>
      <c r="G650" s="666" t="s">
        <v>580</v>
      </c>
      <c r="H650" s="666" t="s">
        <v>639</v>
      </c>
      <c r="I650" s="666" t="s">
        <v>640</v>
      </c>
      <c r="J650" s="666" t="s">
        <v>641</v>
      </c>
      <c r="K650" s="666" t="s">
        <v>642</v>
      </c>
      <c r="L650" s="668">
        <v>164.47999999999996</v>
      </c>
      <c r="M650" s="668">
        <v>1</v>
      </c>
      <c r="N650" s="669">
        <v>164.47999999999996</v>
      </c>
    </row>
    <row r="651" spans="1:14" ht="14.4" customHeight="1" x14ac:dyDescent="0.3">
      <c r="A651" s="664" t="s">
        <v>543</v>
      </c>
      <c r="B651" s="665" t="s">
        <v>2184</v>
      </c>
      <c r="C651" s="666" t="s">
        <v>562</v>
      </c>
      <c r="D651" s="667" t="s">
        <v>2189</v>
      </c>
      <c r="E651" s="666" t="s">
        <v>571</v>
      </c>
      <c r="F651" s="667" t="s">
        <v>2192</v>
      </c>
      <c r="G651" s="666" t="s">
        <v>580</v>
      </c>
      <c r="H651" s="666" t="s">
        <v>646</v>
      </c>
      <c r="I651" s="666" t="s">
        <v>647</v>
      </c>
      <c r="J651" s="666" t="s">
        <v>648</v>
      </c>
      <c r="K651" s="666" t="s">
        <v>649</v>
      </c>
      <c r="L651" s="668">
        <v>66.15000000000002</v>
      </c>
      <c r="M651" s="668">
        <v>12</v>
      </c>
      <c r="N651" s="669">
        <v>793.80000000000018</v>
      </c>
    </row>
    <row r="652" spans="1:14" ht="14.4" customHeight="1" x14ac:dyDescent="0.3">
      <c r="A652" s="664" t="s">
        <v>543</v>
      </c>
      <c r="B652" s="665" t="s">
        <v>2184</v>
      </c>
      <c r="C652" s="666" t="s">
        <v>562</v>
      </c>
      <c r="D652" s="667" t="s">
        <v>2189</v>
      </c>
      <c r="E652" s="666" t="s">
        <v>571</v>
      </c>
      <c r="F652" s="667" t="s">
        <v>2192</v>
      </c>
      <c r="G652" s="666" t="s">
        <v>580</v>
      </c>
      <c r="H652" s="666" t="s">
        <v>650</v>
      </c>
      <c r="I652" s="666" t="s">
        <v>651</v>
      </c>
      <c r="J652" s="666" t="s">
        <v>652</v>
      </c>
      <c r="K652" s="666" t="s">
        <v>653</v>
      </c>
      <c r="L652" s="668">
        <v>119.86000000000003</v>
      </c>
      <c r="M652" s="668">
        <v>3</v>
      </c>
      <c r="N652" s="669">
        <v>359.5800000000001</v>
      </c>
    </row>
    <row r="653" spans="1:14" ht="14.4" customHeight="1" x14ac:dyDescent="0.3">
      <c r="A653" s="664" t="s">
        <v>543</v>
      </c>
      <c r="B653" s="665" t="s">
        <v>2184</v>
      </c>
      <c r="C653" s="666" t="s">
        <v>562</v>
      </c>
      <c r="D653" s="667" t="s">
        <v>2189</v>
      </c>
      <c r="E653" s="666" t="s">
        <v>571</v>
      </c>
      <c r="F653" s="667" t="s">
        <v>2192</v>
      </c>
      <c r="G653" s="666" t="s">
        <v>580</v>
      </c>
      <c r="H653" s="666" t="s">
        <v>654</v>
      </c>
      <c r="I653" s="666" t="s">
        <v>655</v>
      </c>
      <c r="J653" s="666" t="s">
        <v>656</v>
      </c>
      <c r="K653" s="666" t="s">
        <v>657</v>
      </c>
      <c r="L653" s="668">
        <v>41.303333333333335</v>
      </c>
      <c r="M653" s="668">
        <v>6</v>
      </c>
      <c r="N653" s="669">
        <v>247.82000000000002</v>
      </c>
    </row>
    <row r="654" spans="1:14" ht="14.4" customHeight="1" x14ac:dyDescent="0.3">
      <c r="A654" s="664" t="s">
        <v>543</v>
      </c>
      <c r="B654" s="665" t="s">
        <v>2184</v>
      </c>
      <c r="C654" s="666" t="s">
        <v>562</v>
      </c>
      <c r="D654" s="667" t="s">
        <v>2189</v>
      </c>
      <c r="E654" s="666" t="s">
        <v>571</v>
      </c>
      <c r="F654" s="667" t="s">
        <v>2192</v>
      </c>
      <c r="G654" s="666" t="s">
        <v>580</v>
      </c>
      <c r="H654" s="666" t="s">
        <v>1979</v>
      </c>
      <c r="I654" s="666" t="s">
        <v>1980</v>
      </c>
      <c r="J654" s="666" t="s">
        <v>1981</v>
      </c>
      <c r="K654" s="666" t="s">
        <v>1342</v>
      </c>
      <c r="L654" s="668">
        <v>326.97199999999992</v>
      </c>
      <c r="M654" s="668">
        <v>15</v>
      </c>
      <c r="N654" s="669">
        <v>4904.579999999999</v>
      </c>
    </row>
    <row r="655" spans="1:14" ht="14.4" customHeight="1" x14ac:dyDescent="0.3">
      <c r="A655" s="664" t="s">
        <v>543</v>
      </c>
      <c r="B655" s="665" t="s">
        <v>2184</v>
      </c>
      <c r="C655" s="666" t="s">
        <v>562</v>
      </c>
      <c r="D655" s="667" t="s">
        <v>2189</v>
      </c>
      <c r="E655" s="666" t="s">
        <v>571</v>
      </c>
      <c r="F655" s="667" t="s">
        <v>2192</v>
      </c>
      <c r="G655" s="666" t="s">
        <v>580</v>
      </c>
      <c r="H655" s="666" t="s">
        <v>658</v>
      </c>
      <c r="I655" s="666" t="s">
        <v>659</v>
      </c>
      <c r="J655" s="666" t="s">
        <v>660</v>
      </c>
      <c r="K655" s="666" t="s">
        <v>661</v>
      </c>
      <c r="L655" s="668">
        <v>40.350001380706658</v>
      </c>
      <c r="M655" s="668">
        <v>1</v>
      </c>
      <c r="N655" s="669">
        <v>40.350001380706658</v>
      </c>
    </row>
    <row r="656" spans="1:14" ht="14.4" customHeight="1" x14ac:dyDescent="0.3">
      <c r="A656" s="664" t="s">
        <v>543</v>
      </c>
      <c r="B656" s="665" t="s">
        <v>2184</v>
      </c>
      <c r="C656" s="666" t="s">
        <v>562</v>
      </c>
      <c r="D656" s="667" t="s">
        <v>2189</v>
      </c>
      <c r="E656" s="666" t="s">
        <v>571</v>
      </c>
      <c r="F656" s="667" t="s">
        <v>2192</v>
      </c>
      <c r="G656" s="666" t="s">
        <v>580</v>
      </c>
      <c r="H656" s="666" t="s">
        <v>670</v>
      </c>
      <c r="I656" s="666" t="s">
        <v>670</v>
      </c>
      <c r="J656" s="666" t="s">
        <v>671</v>
      </c>
      <c r="K656" s="666" t="s">
        <v>672</v>
      </c>
      <c r="L656" s="668">
        <v>36.556700018422966</v>
      </c>
      <c r="M656" s="668">
        <v>30</v>
      </c>
      <c r="N656" s="669">
        <v>1096.701000552689</v>
      </c>
    </row>
    <row r="657" spans="1:14" ht="14.4" customHeight="1" x14ac:dyDescent="0.3">
      <c r="A657" s="664" t="s">
        <v>543</v>
      </c>
      <c r="B657" s="665" t="s">
        <v>2184</v>
      </c>
      <c r="C657" s="666" t="s">
        <v>562</v>
      </c>
      <c r="D657" s="667" t="s">
        <v>2189</v>
      </c>
      <c r="E657" s="666" t="s">
        <v>571</v>
      </c>
      <c r="F657" s="667" t="s">
        <v>2192</v>
      </c>
      <c r="G657" s="666" t="s">
        <v>580</v>
      </c>
      <c r="H657" s="666" t="s">
        <v>1982</v>
      </c>
      <c r="I657" s="666" t="s">
        <v>1885</v>
      </c>
      <c r="J657" s="666" t="s">
        <v>1532</v>
      </c>
      <c r="K657" s="666" t="s">
        <v>1983</v>
      </c>
      <c r="L657" s="668">
        <v>43.2096093994599</v>
      </c>
      <c r="M657" s="668">
        <v>1</v>
      </c>
      <c r="N657" s="669">
        <v>43.2096093994599</v>
      </c>
    </row>
    <row r="658" spans="1:14" ht="14.4" customHeight="1" x14ac:dyDescent="0.3">
      <c r="A658" s="664" t="s">
        <v>543</v>
      </c>
      <c r="B658" s="665" t="s">
        <v>2184</v>
      </c>
      <c r="C658" s="666" t="s">
        <v>562</v>
      </c>
      <c r="D658" s="667" t="s">
        <v>2189</v>
      </c>
      <c r="E658" s="666" t="s">
        <v>571</v>
      </c>
      <c r="F658" s="667" t="s">
        <v>2192</v>
      </c>
      <c r="G658" s="666" t="s">
        <v>580</v>
      </c>
      <c r="H658" s="666" t="s">
        <v>677</v>
      </c>
      <c r="I658" s="666" t="s">
        <v>678</v>
      </c>
      <c r="J658" s="666" t="s">
        <v>679</v>
      </c>
      <c r="K658" s="666" t="s">
        <v>680</v>
      </c>
      <c r="L658" s="668">
        <v>103.78976656948458</v>
      </c>
      <c r="M658" s="668">
        <v>1</v>
      </c>
      <c r="N658" s="669">
        <v>103.78976656948458</v>
      </c>
    </row>
    <row r="659" spans="1:14" ht="14.4" customHeight="1" x14ac:dyDescent="0.3">
      <c r="A659" s="664" t="s">
        <v>543</v>
      </c>
      <c r="B659" s="665" t="s">
        <v>2184</v>
      </c>
      <c r="C659" s="666" t="s">
        <v>562</v>
      </c>
      <c r="D659" s="667" t="s">
        <v>2189</v>
      </c>
      <c r="E659" s="666" t="s">
        <v>571</v>
      </c>
      <c r="F659" s="667" t="s">
        <v>2192</v>
      </c>
      <c r="G659" s="666" t="s">
        <v>580</v>
      </c>
      <c r="H659" s="666" t="s">
        <v>1351</v>
      </c>
      <c r="I659" s="666" t="s">
        <v>1352</v>
      </c>
      <c r="J659" s="666" t="s">
        <v>1353</v>
      </c>
      <c r="K659" s="666" t="s">
        <v>688</v>
      </c>
      <c r="L659" s="668">
        <v>270.60999999999996</v>
      </c>
      <c r="M659" s="668">
        <v>6</v>
      </c>
      <c r="N659" s="669">
        <v>1623.6599999999999</v>
      </c>
    </row>
    <row r="660" spans="1:14" ht="14.4" customHeight="1" x14ac:dyDescent="0.3">
      <c r="A660" s="664" t="s">
        <v>543</v>
      </c>
      <c r="B660" s="665" t="s">
        <v>2184</v>
      </c>
      <c r="C660" s="666" t="s">
        <v>562</v>
      </c>
      <c r="D660" s="667" t="s">
        <v>2189</v>
      </c>
      <c r="E660" s="666" t="s">
        <v>571</v>
      </c>
      <c r="F660" s="667" t="s">
        <v>2192</v>
      </c>
      <c r="G660" s="666" t="s">
        <v>580</v>
      </c>
      <c r="H660" s="666" t="s">
        <v>1984</v>
      </c>
      <c r="I660" s="666" t="s">
        <v>1985</v>
      </c>
      <c r="J660" s="666" t="s">
        <v>1986</v>
      </c>
      <c r="K660" s="666" t="s">
        <v>1987</v>
      </c>
      <c r="L660" s="668">
        <v>299</v>
      </c>
      <c r="M660" s="668">
        <v>1</v>
      </c>
      <c r="N660" s="669">
        <v>299</v>
      </c>
    </row>
    <row r="661" spans="1:14" ht="14.4" customHeight="1" x14ac:dyDescent="0.3">
      <c r="A661" s="664" t="s">
        <v>543</v>
      </c>
      <c r="B661" s="665" t="s">
        <v>2184</v>
      </c>
      <c r="C661" s="666" t="s">
        <v>562</v>
      </c>
      <c r="D661" s="667" t="s">
        <v>2189</v>
      </c>
      <c r="E661" s="666" t="s">
        <v>571</v>
      </c>
      <c r="F661" s="667" t="s">
        <v>2192</v>
      </c>
      <c r="G661" s="666" t="s">
        <v>580</v>
      </c>
      <c r="H661" s="666" t="s">
        <v>1988</v>
      </c>
      <c r="I661" s="666" t="s">
        <v>1989</v>
      </c>
      <c r="J661" s="666" t="s">
        <v>1990</v>
      </c>
      <c r="K661" s="666" t="s">
        <v>1991</v>
      </c>
      <c r="L661" s="668">
        <v>38.980021330350603</v>
      </c>
      <c r="M661" s="668">
        <v>25</v>
      </c>
      <c r="N661" s="669">
        <v>974.50053325876513</v>
      </c>
    </row>
    <row r="662" spans="1:14" ht="14.4" customHeight="1" x14ac:dyDescent="0.3">
      <c r="A662" s="664" t="s">
        <v>543</v>
      </c>
      <c r="B662" s="665" t="s">
        <v>2184</v>
      </c>
      <c r="C662" s="666" t="s">
        <v>562</v>
      </c>
      <c r="D662" s="667" t="s">
        <v>2189</v>
      </c>
      <c r="E662" s="666" t="s">
        <v>571</v>
      </c>
      <c r="F662" s="667" t="s">
        <v>2192</v>
      </c>
      <c r="G662" s="666" t="s">
        <v>580</v>
      </c>
      <c r="H662" s="666" t="s">
        <v>689</v>
      </c>
      <c r="I662" s="666" t="s">
        <v>690</v>
      </c>
      <c r="J662" s="666" t="s">
        <v>691</v>
      </c>
      <c r="K662" s="666" t="s">
        <v>692</v>
      </c>
      <c r="L662" s="668">
        <v>44.589999999999996</v>
      </c>
      <c r="M662" s="668">
        <v>1</v>
      </c>
      <c r="N662" s="669">
        <v>44.589999999999996</v>
      </c>
    </row>
    <row r="663" spans="1:14" ht="14.4" customHeight="1" x14ac:dyDescent="0.3">
      <c r="A663" s="664" t="s">
        <v>543</v>
      </c>
      <c r="B663" s="665" t="s">
        <v>2184</v>
      </c>
      <c r="C663" s="666" t="s">
        <v>562</v>
      </c>
      <c r="D663" s="667" t="s">
        <v>2189</v>
      </c>
      <c r="E663" s="666" t="s">
        <v>571</v>
      </c>
      <c r="F663" s="667" t="s">
        <v>2192</v>
      </c>
      <c r="G663" s="666" t="s">
        <v>580</v>
      </c>
      <c r="H663" s="666" t="s">
        <v>701</v>
      </c>
      <c r="I663" s="666" t="s">
        <v>702</v>
      </c>
      <c r="J663" s="666" t="s">
        <v>703</v>
      </c>
      <c r="K663" s="666" t="s">
        <v>704</v>
      </c>
      <c r="L663" s="668">
        <v>73.659997033203993</v>
      </c>
      <c r="M663" s="668">
        <v>1</v>
      </c>
      <c r="N663" s="669">
        <v>73.659997033203993</v>
      </c>
    </row>
    <row r="664" spans="1:14" ht="14.4" customHeight="1" x14ac:dyDescent="0.3">
      <c r="A664" s="664" t="s">
        <v>543</v>
      </c>
      <c r="B664" s="665" t="s">
        <v>2184</v>
      </c>
      <c r="C664" s="666" t="s">
        <v>562</v>
      </c>
      <c r="D664" s="667" t="s">
        <v>2189</v>
      </c>
      <c r="E664" s="666" t="s">
        <v>571</v>
      </c>
      <c r="F664" s="667" t="s">
        <v>2192</v>
      </c>
      <c r="G664" s="666" t="s">
        <v>580</v>
      </c>
      <c r="H664" s="666" t="s">
        <v>1992</v>
      </c>
      <c r="I664" s="666" t="s">
        <v>1993</v>
      </c>
      <c r="J664" s="666" t="s">
        <v>1994</v>
      </c>
      <c r="K664" s="666" t="s">
        <v>1995</v>
      </c>
      <c r="L664" s="668">
        <v>95.769999999999982</v>
      </c>
      <c r="M664" s="668">
        <v>2</v>
      </c>
      <c r="N664" s="669">
        <v>191.53999999999996</v>
      </c>
    </row>
    <row r="665" spans="1:14" ht="14.4" customHeight="1" x14ac:dyDescent="0.3">
      <c r="A665" s="664" t="s">
        <v>543</v>
      </c>
      <c r="B665" s="665" t="s">
        <v>2184</v>
      </c>
      <c r="C665" s="666" t="s">
        <v>562</v>
      </c>
      <c r="D665" s="667" t="s">
        <v>2189</v>
      </c>
      <c r="E665" s="666" t="s">
        <v>571</v>
      </c>
      <c r="F665" s="667" t="s">
        <v>2192</v>
      </c>
      <c r="G665" s="666" t="s">
        <v>580</v>
      </c>
      <c r="H665" s="666" t="s">
        <v>1996</v>
      </c>
      <c r="I665" s="666" t="s">
        <v>1997</v>
      </c>
      <c r="J665" s="666" t="s">
        <v>1998</v>
      </c>
      <c r="K665" s="666" t="s">
        <v>1999</v>
      </c>
      <c r="L665" s="668">
        <v>128.65</v>
      </c>
      <c r="M665" s="668">
        <v>1</v>
      </c>
      <c r="N665" s="669">
        <v>128.65</v>
      </c>
    </row>
    <row r="666" spans="1:14" ht="14.4" customHeight="1" x14ac:dyDescent="0.3">
      <c r="A666" s="664" t="s">
        <v>543</v>
      </c>
      <c r="B666" s="665" t="s">
        <v>2184</v>
      </c>
      <c r="C666" s="666" t="s">
        <v>562</v>
      </c>
      <c r="D666" s="667" t="s">
        <v>2189</v>
      </c>
      <c r="E666" s="666" t="s">
        <v>571</v>
      </c>
      <c r="F666" s="667" t="s">
        <v>2192</v>
      </c>
      <c r="G666" s="666" t="s">
        <v>580</v>
      </c>
      <c r="H666" s="666" t="s">
        <v>721</v>
      </c>
      <c r="I666" s="666" t="s">
        <v>722</v>
      </c>
      <c r="J666" s="666" t="s">
        <v>723</v>
      </c>
      <c r="K666" s="666" t="s">
        <v>724</v>
      </c>
      <c r="L666" s="668">
        <v>125.07000000000002</v>
      </c>
      <c r="M666" s="668">
        <v>1</v>
      </c>
      <c r="N666" s="669">
        <v>125.07000000000002</v>
      </c>
    </row>
    <row r="667" spans="1:14" ht="14.4" customHeight="1" x14ac:dyDescent="0.3">
      <c r="A667" s="664" t="s">
        <v>543</v>
      </c>
      <c r="B667" s="665" t="s">
        <v>2184</v>
      </c>
      <c r="C667" s="666" t="s">
        <v>562</v>
      </c>
      <c r="D667" s="667" t="s">
        <v>2189</v>
      </c>
      <c r="E667" s="666" t="s">
        <v>571</v>
      </c>
      <c r="F667" s="667" t="s">
        <v>2192</v>
      </c>
      <c r="G667" s="666" t="s">
        <v>580</v>
      </c>
      <c r="H667" s="666" t="s">
        <v>2000</v>
      </c>
      <c r="I667" s="666" t="s">
        <v>2001</v>
      </c>
      <c r="J667" s="666" t="s">
        <v>2002</v>
      </c>
      <c r="K667" s="666" t="s">
        <v>2003</v>
      </c>
      <c r="L667" s="668">
        <v>163.19</v>
      </c>
      <c r="M667" s="668">
        <v>1</v>
      </c>
      <c r="N667" s="669">
        <v>163.19</v>
      </c>
    </row>
    <row r="668" spans="1:14" ht="14.4" customHeight="1" x14ac:dyDescent="0.3">
      <c r="A668" s="664" t="s">
        <v>543</v>
      </c>
      <c r="B668" s="665" t="s">
        <v>2184</v>
      </c>
      <c r="C668" s="666" t="s">
        <v>562</v>
      </c>
      <c r="D668" s="667" t="s">
        <v>2189</v>
      </c>
      <c r="E668" s="666" t="s">
        <v>571</v>
      </c>
      <c r="F668" s="667" t="s">
        <v>2192</v>
      </c>
      <c r="G668" s="666" t="s">
        <v>580</v>
      </c>
      <c r="H668" s="666" t="s">
        <v>725</v>
      </c>
      <c r="I668" s="666" t="s">
        <v>726</v>
      </c>
      <c r="J668" s="666" t="s">
        <v>727</v>
      </c>
      <c r="K668" s="666" t="s">
        <v>728</v>
      </c>
      <c r="L668" s="668">
        <v>94.740247225693949</v>
      </c>
      <c r="M668" s="668">
        <v>5</v>
      </c>
      <c r="N668" s="669">
        <v>473.70123612846976</v>
      </c>
    </row>
    <row r="669" spans="1:14" ht="14.4" customHeight="1" x14ac:dyDescent="0.3">
      <c r="A669" s="664" t="s">
        <v>543</v>
      </c>
      <c r="B669" s="665" t="s">
        <v>2184</v>
      </c>
      <c r="C669" s="666" t="s">
        <v>562</v>
      </c>
      <c r="D669" s="667" t="s">
        <v>2189</v>
      </c>
      <c r="E669" s="666" t="s">
        <v>571</v>
      </c>
      <c r="F669" s="667" t="s">
        <v>2192</v>
      </c>
      <c r="G669" s="666" t="s">
        <v>580</v>
      </c>
      <c r="H669" s="666" t="s">
        <v>737</v>
      </c>
      <c r="I669" s="666" t="s">
        <v>738</v>
      </c>
      <c r="J669" s="666" t="s">
        <v>739</v>
      </c>
      <c r="K669" s="666" t="s">
        <v>740</v>
      </c>
      <c r="L669" s="668">
        <v>127.64000000000004</v>
      </c>
      <c r="M669" s="668">
        <v>1</v>
      </c>
      <c r="N669" s="669">
        <v>127.64000000000004</v>
      </c>
    </row>
    <row r="670" spans="1:14" ht="14.4" customHeight="1" x14ac:dyDescent="0.3">
      <c r="A670" s="664" t="s">
        <v>543</v>
      </c>
      <c r="B670" s="665" t="s">
        <v>2184</v>
      </c>
      <c r="C670" s="666" t="s">
        <v>562</v>
      </c>
      <c r="D670" s="667" t="s">
        <v>2189</v>
      </c>
      <c r="E670" s="666" t="s">
        <v>571</v>
      </c>
      <c r="F670" s="667" t="s">
        <v>2192</v>
      </c>
      <c r="G670" s="666" t="s">
        <v>580</v>
      </c>
      <c r="H670" s="666" t="s">
        <v>741</v>
      </c>
      <c r="I670" s="666" t="s">
        <v>742</v>
      </c>
      <c r="J670" s="666" t="s">
        <v>739</v>
      </c>
      <c r="K670" s="666" t="s">
        <v>743</v>
      </c>
      <c r="L670" s="668">
        <v>142.6</v>
      </c>
      <c r="M670" s="668">
        <v>1</v>
      </c>
      <c r="N670" s="669">
        <v>142.6</v>
      </c>
    </row>
    <row r="671" spans="1:14" ht="14.4" customHeight="1" x14ac:dyDescent="0.3">
      <c r="A671" s="664" t="s">
        <v>543</v>
      </c>
      <c r="B671" s="665" t="s">
        <v>2184</v>
      </c>
      <c r="C671" s="666" t="s">
        <v>562</v>
      </c>
      <c r="D671" s="667" t="s">
        <v>2189</v>
      </c>
      <c r="E671" s="666" t="s">
        <v>571</v>
      </c>
      <c r="F671" s="667" t="s">
        <v>2192</v>
      </c>
      <c r="G671" s="666" t="s">
        <v>580</v>
      </c>
      <c r="H671" s="666" t="s">
        <v>2004</v>
      </c>
      <c r="I671" s="666" t="s">
        <v>2005</v>
      </c>
      <c r="J671" s="666" t="s">
        <v>2006</v>
      </c>
      <c r="K671" s="666" t="s">
        <v>2007</v>
      </c>
      <c r="L671" s="668">
        <v>67.779999999999987</v>
      </c>
      <c r="M671" s="668">
        <v>7</v>
      </c>
      <c r="N671" s="669">
        <v>474.45999999999992</v>
      </c>
    </row>
    <row r="672" spans="1:14" ht="14.4" customHeight="1" x14ac:dyDescent="0.3">
      <c r="A672" s="664" t="s">
        <v>543</v>
      </c>
      <c r="B672" s="665" t="s">
        <v>2184</v>
      </c>
      <c r="C672" s="666" t="s">
        <v>562</v>
      </c>
      <c r="D672" s="667" t="s">
        <v>2189</v>
      </c>
      <c r="E672" s="666" t="s">
        <v>571</v>
      </c>
      <c r="F672" s="667" t="s">
        <v>2192</v>
      </c>
      <c r="G672" s="666" t="s">
        <v>580</v>
      </c>
      <c r="H672" s="666" t="s">
        <v>744</v>
      </c>
      <c r="I672" s="666" t="s">
        <v>745</v>
      </c>
      <c r="J672" s="666" t="s">
        <v>746</v>
      </c>
      <c r="K672" s="666" t="s">
        <v>747</v>
      </c>
      <c r="L672" s="668">
        <v>48.679988253378347</v>
      </c>
      <c r="M672" s="668">
        <v>162</v>
      </c>
      <c r="N672" s="669">
        <v>7886.1580970472924</v>
      </c>
    </row>
    <row r="673" spans="1:14" ht="14.4" customHeight="1" x14ac:dyDescent="0.3">
      <c r="A673" s="664" t="s">
        <v>543</v>
      </c>
      <c r="B673" s="665" t="s">
        <v>2184</v>
      </c>
      <c r="C673" s="666" t="s">
        <v>562</v>
      </c>
      <c r="D673" s="667" t="s">
        <v>2189</v>
      </c>
      <c r="E673" s="666" t="s">
        <v>571</v>
      </c>
      <c r="F673" s="667" t="s">
        <v>2192</v>
      </c>
      <c r="G673" s="666" t="s">
        <v>580</v>
      </c>
      <c r="H673" s="666" t="s">
        <v>748</v>
      </c>
      <c r="I673" s="666" t="s">
        <v>749</v>
      </c>
      <c r="J673" s="666" t="s">
        <v>750</v>
      </c>
      <c r="K673" s="666" t="s">
        <v>751</v>
      </c>
      <c r="L673" s="668">
        <v>40.430002427371008</v>
      </c>
      <c r="M673" s="668">
        <v>4</v>
      </c>
      <c r="N673" s="669">
        <v>161.72000970948403</v>
      </c>
    </row>
    <row r="674" spans="1:14" ht="14.4" customHeight="1" x14ac:dyDescent="0.3">
      <c r="A674" s="664" t="s">
        <v>543</v>
      </c>
      <c r="B674" s="665" t="s">
        <v>2184</v>
      </c>
      <c r="C674" s="666" t="s">
        <v>562</v>
      </c>
      <c r="D674" s="667" t="s">
        <v>2189</v>
      </c>
      <c r="E674" s="666" t="s">
        <v>571</v>
      </c>
      <c r="F674" s="667" t="s">
        <v>2192</v>
      </c>
      <c r="G674" s="666" t="s">
        <v>580</v>
      </c>
      <c r="H674" s="666" t="s">
        <v>752</v>
      </c>
      <c r="I674" s="666" t="s">
        <v>753</v>
      </c>
      <c r="J674" s="666" t="s">
        <v>750</v>
      </c>
      <c r="K674" s="666" t="s">
        <v>754</v>
      </c>
      <c r="L674" s="668">
        <v>210.08833333333334</v>
      </c>
      <c r="M674" s="668">
        <v>18</v>
      </c>
      <c r="N674" s="669">
        <v>3781.59</v>
      </c>
    </row>
    <row r="675" spans="1:14" ht="14.4" customHeight="1" x14ac:dyDescent="0.3">
      <c r="A675" s="664" t="s">
        <v>543</v>
      </c>
      <c r="B675" s="665" t="s">
        <v>2184</v>
      </c>
      <c r="C675" s="666" t="s">
        <v>562</v>
      </c>
      <c r="D675" s="667" t="s">
        <v>2189</v>
      </c>
      <c r="E675" s="666" t="s">
        <v>571</v>
      </c>
      <c r="F675" s="667" t="s">
        <v>2192</v>
      </c>
      <c r="G675" s="666" t="s">
        <v>580</v>
      </c>
      <c r="H675" s="666" t="s">
        <v>2008</v>
      </c>
      <c r="I675" s="666" t="s">
        <v>2009</v>
      </c>
      <c r="J675" s="666" t="s">
        <v>2010</v>
      </c>
      <c r="K675" s="666" t="s">
        <v>696</v>
      </c>
      <c r="L675" s="668">
        <v>60.3</v>
      </c>
      <c r="M675" s="668">
        <v>1</v>
      </c>
      <c r="N675" s="669">
        <v>60.3</v>
      </c>
    </row>
    <row r="676" spans="1:14" ht="14.4" customHeight="1" x14ac:dyDescent="0.3">
      <c r="A676" s="664" t="s">
        <v>543</v>
      </c>
      <c r="B676" s="665" t="s">
        <v>2184</v>
      </c>
      <c r="C676" s="666" t="s">
        <v>562</v>
      </c>
      <c r="D676" s="667" t="s">
        <v>2189</v>
      </c>
      <c r="E676" s="666" t="s">
        <v>571</v>
      </c>
      <c r="F676" s="667" t="s">
        <v>2192</v>
      </c>
      <c r="G676" s="666" t="s">
        <v>580</v>
      </c>
      <c r="H676" s="666" t="s">
        <v>755</v>
      </c>
      <c r="I676" s="666" t="s">
        <v>756</v>
      </c>
      <c r="J676" s="666" t="s">
        <v>757</v>
      </c>
      <c r="K676" s="666" t="s">
        <v>758</v>
      </c>
      <c r="L676" s="668">
        <v>219.91988372168203</v>
      </c>
      <c r="M676" s="668">
        <v>17</v>
      </c>
      <c r="N676" s="669">
        <v>3738.6380232685942</v>
      </c>
    </row>
    <row r="677" spans="1:14" ht="14.4" customHeight="1" x14ac:dyDescent="0.3">
      <c r="A677" s="664" t="s">
        <v>543</v>
      </c>
      <c r="B677" s="665" t="s">
        <v>2184</v>
      </c>
      <c r="C677" s="666" t="s">
        <v>562</v>
      </c>
      <c r="D677" s="667" t="s">
        <v>2189</v>
      </c>
      <c r="E677" s="666" t="s">
        <v>571</v>
      </c>
      <c r="F677" s="667" t="s">
        <v>2192</v>
      </c>
      <c r="G677" s="666" t="s">
        <v>580</v>
      </c>
      <c r="H677" s="666" t="s">
        <v>2011</v>
      </c>
      <c r="I677" s="666" t="s">
        <v>2012</v>
      </c>
      <c r="J677" s="666" t="s">
        <v>2013</v>
      </c>
      <c r="K677" s="666" t="s">
        <v>2014</v>
      </c>
      <c r="L677" s="668">
        <v>152.54</v>
      </c>
      <c r="M677" s="668">
        <v>8</v>
      </c>
      <c r="N677" s="669">
        <v>1220.32</v>
      </c>
    </row>
    <row r="678" spans="1:14" ht="14.4" customHeight="1" x14ac:dyDescent="0.3">
      <c r="A678" s="664" t="s">
        <v>543</v>
      </c>
      <c r="B678" s="665" t="s">
        <v>2184</v>
      </c>
      <c r="C678" s="666" t="s">
        <v>562</v>
      </c>
      <c r="D678" s="667" t="s">
        <v>2189</v>
      </c>
      <c r="E678" s="666" t="s">
        <v>571</v>
      </c>
      <c r="F678" s="667" t="s">
        <v>2192</v>
      </c>
      <c r="G678" s="666" t="s">
        <v>580</v>
      </c>
      <c r="H678" s="666" t="s">
        <v>1946</v>
      </c>
      <c r="I678" s="666" t="s">
        <v>760</v>
      </c>
      <c r="J678" s="666" t="s">
        <v>1947</v>
      </c>
      <c r="K678" s="666"/>
      <c r="L678" s="668">
        <v>147.50012302479365</v>
      </c>
      <c r="M678" s="668">
        <v>8</v>
      </c>
      <c r="N678" s="669">
        <v>1180.0009841983492</v>
      </c>
    </row>
    <row r="679" spans="1:14" ht="14.4" customHeight="1" x14ac:dyDescent="0.3">
      <c r="A679" s="664" t="s">
        <v>543</v>
      </c>
      <c r="B679" s="665" t="s">
        <v>2184</v>
      </c>
      <c r="C679" s="666" t="s">
        <v>562</v>
      </c>
      <c r="D679" s="667" t="s">
        <v>2189</v>
      </c>
      <c r="E679" s="666" t="s">
        <v>571</v>
      </c>
      <c r="F679" s="667" t="s">
        <v>2192</v>
      </c>
      <c r="G679" s="666" t="s">
        <v>580</v>
      </c>
      <c r="H679" s="666" t="s">
        <v>762</v>
      </c>
      <c r="I679" s="666" t="s">
        <v>763</v>
      </c>
      <c r="J679" s="666" t="s">
        <v>764</v>
      </c>
      <c r="K679" s="666" t="s">
        <v>765</v>
      </c>
      <c r="L679" s="668">
        <v>67.518000000000001</v>
      </c>
      <c r="M679" s="668">
        <v>1</v>
      </c>
      <c r="N679" s="669">
        <v>67.518000000000001</v>
      </c>
    </row>
    <row r="680" spans="1:14" ht="14.4" customHeight="1" x14ac:dyDescent="0.3">
      <c r="A680" s="664" t="s">
        <v>543</v>
      </c>
      <c r="B680" s="665" t="s">
        <v>2184</v>
      </c>
      <c r="C680" s="666" t="s">
        <v>562</v>
      </c>
      <c r="D680" s="667" t="s">
        <v>2189</v>
      </c>
      <c r="E680" s="666" t="s">
        <v>571</v>
      </c>
      <c r="F680" s="667" t="s">
        <v>2192</v>
      </c>
      <c r="G680" s="666" t="s">
        <v>580</v>
      </c>
      <c r="H680" s="666" t="s">
        <v>1382</v>
      </c>
      <c r="I680" s="666" t="s">
        <v>1383</v>
      </c>
      <c r="J680" s="666" t="s">
        <v>1384</v>
      </c>
      <c r="K680" s="666" t="s">
        <v>1385</v>
      </c>
      <c r="L680" s="668">
        <v>112.96</v>
      </c>
      <c r="M680" s="668">
        <v>1</v>
      </c>
      <c r="N680" s="669">
        <v>112.96</v>
      </c>
    </row>
    <row r="681" spans="1:14" ht="14.4" customHeight="1" x14ac:dyDescent="0.3">
      <c r="A681" s="664" t="s">
        <v>543</v>
      </c>
      <c r="B681" s="665" t="s">
        <v>2184</v>
      </c>
      <c r="C681" s="666" t="s">
        <v>562</v>
      </c>
      <c r="D681" s="667" t="s">
        <v>2189</v>
      </c>
      <c r="E681" s="666" t="s">
        <v>571</v>
      </c>
      <c r="F681" s="667" t="s">
        <v>2192</v>
      </c>
      <c r="G681" s="666" t="s">
        <v>580</v>
      </c>
      <c r="H681" s="666" t="s">
        <v>1386</v>
      </c>
      <c r="I681" s="666" t="s">
        <v>1387</v>
      </c>
      <c r="J681" s="666" t="s">
        <v>1388</v>
      </c>
      <c r="K681" s="666" t="s">
        <v>1389</v>
      </c>
      <c r="L681" s="668">
        <v>36.664999999999992</v>
      </c>
      <c r="M681" s="668">
        <v>2</v>
      </c>
      <c r="N681" s="669">
        <v>73.329999999999984</v>
      </c>
    </row>
    <row r="682" spans="1:14" ht="14.4" customHeight="1" x14ac:dyDescent="0.3">
      <c r="A682" s="664" t="s">
        <v>543</v>
      </c>
      <c r="B682" s="665" t="s">
        <v>2184</v>
      </c>
      <c r="C682" s="666" t="s">
        <v>562</v>
      </c>
      <c r="D682" s="667" t="s">
        <v>2189</v>
      </c>
      <c r="E682" s="666" t="s">
        <v>571</v>
      </c>
      <c r="F682" s="667" t="s">
        <v>2192</v>
      </c>
      <c r="G682" s="666" t="s">
        <v>580</v>
      </c>
      <c r="H682" s="666" t="s">
        <v>770</v>
      </c>
      <c r="I682" s="666" t="s">
        <v>771</v>
      </c>
      <c r="J682" s="666" t="s">
        <v>772</v>
      </c>
      <c r="K682" s="666" t="s">
        <v>773</v>
      </c>
      <c r="L682" s="668">
        <v>40.579996925174775</v>
      </c>
      <c r="M682" s="668">
        <v>114</v>
      </c>
      <c r="N682" s="669">
        <v>4626.1196494699243</v>
      </c>
    </row>
    <row r="683" spans="1:14" ht="14.4" customHeight="1" x14ac:dyDescent="0.3">
      <c r="A683" s="664" t="s">
        <v>543</v>
      </c>
      <c r="B683" s="665" t="s">
        <v>2184</v>
      </c>
      <c r="C683" s="666" t="s">
        <v>562</v>
      </c>
      <c r="D683" s="667" t="s">
        <v>2189</v>
      </c>
      <c r="E683" s="666" t="s">
        <v>571</v>
      </c>
      <c r="F683" s="667" t="s">
        <v>2192</v>
      </c>
      <c r="G683" s="666" t="s">
        <v>580</v>
      </c>
      <c r="H683" s="666" t="s">
        <v>774</v>
      </c>
      <c r="I683" s="666" t="s">
        <v>775</v>
      </c>
      <c r="J683" s="666" t="s">
        <v>776</v>
      </c>
      <c r="K683" s="666" t="s">
        <v>777</v>
      </c>
      <c r="L683" s="668">
        <v>79.207777777777764</v>
      </c>
      <c r="M683" s="668">
        <v>18</v>
      </c>
      <c r="N683" s="669">
        <v>1425.7399999999998</v>
      </c>
    </row>
    <row r="684" spans="1:14" ht="14.4" customHeight="1" x14ac:dyDescent="0.3">
      <c r="A684" s="664" t="s">
        <v>543</v>
      </c>
      <c r="B684" s="665" t="s">
        <v>2184</v>
      </c>
      <c r="C684" s="666" t="s">
        <v>562</v>
      </c>
      <c r="D684" s="667" t="s">
        <v>2189</v>
      </c>
      <c r="E684" s="666" t="s">
        <v>571</v>
      </c>
      <c r="F684" s="667" t="s">
        <v>2192</v>
      </c>
      <c r="G684" s="666" t="s">
        <v>580</v>
      </c>
      <c r="H684" s="666" t="s">
        <v>782</v>
      </c>
      <c r="I684" s="666" t="s">
        <v>783</v>
      </c>
      <c r="J684" s="666" t="s">
        <v>784</v>
      </c>
      <c r="K684" s="666" t="s">
        <v>785</v>
      </c>
      <c r="L684" s="668">
        <v>18.519999859193376</v>
      </c>
      <c r="M684" s="668">
        <v>3</v>
      </c>
      <c r="N684" s="669">
        <v>55.559999577580129</v>
      </c>
    </row>
    <row r="685" spans="1:14" ht="14.4" customHeight="1" x14ac:dyDescent="0.3">
      <c r="A685" s="664" t="s">
        <v>543</v>
      </c>
      <c r="B685" s="665" t="s">
        <v>2184</v>
      </c>
      <c r="C685" s="666" t="s">
        <v>562</v>
      </c>
      <c r="D685" s="667" t="s">
        <v>2189</v>
      </c>
      <c r="E685" s="666" t="s">
        <v>571</v>
      </c>
      <c r="F685" s="667" t="s">
        <v>2192</v>
      </c>
      <c r="G685" s="666" t="s">
        <v>580</v>
      </c>
      <c r="H685" s="666" t="s">
        <v>793</v>
      </c>
      <c r="I685" s="666" t="s">
        <v>760</v>
      </c>
      <c r="J685" s="666" t="s">
        <v>794</v>
      </c>
      <c r="K685" s="666"/>
      <c r="L685" s="668">
        <v>191.1309161414822</v>
      </c>
      <c r="M685" s="668">
        <v>3</v>
      </c>
      <c r="N685" s="669">
        <v>573.39274842444661</v>
      </c>
    </row>
    <row r="686" spans="1:14" ht="14.4" customHeight="1" x14ac:dyDescent="0.3">
      <c r="A686" s="664" t="s">
        <v>543</v>
      </c>
      <c r="B686" s="665" t="s">
        <v>2184</v>
      </c>
      <c r="C686" s="666" t="s">
        <v>562</v>
      </c>
      <c r="D686" s="667" t="s">
        <v>2189</v>
      </c>
      <c r="E686" s="666" t="s">
        <v>571</v>
      </c>
      <c r="F686" s="667" t="s">
        <v>2192</v>
      </c>
      <c r="G686" s="666" t="s">
        <v>580</v>
      </c>
      <c r="H686" s="666" t="s">
        <v>1743</v>
      </c>
      <c r="I686" s="666" t="s">
        <v>1743</v>
      </c>
      <c r="J686" s="666" t="s">
        <v>582</v>
      </c>
      <c r="K686" s="666" t="s">
        <v>1744</v>
      </c>
      <c r="L686" s="668">
        <v>192.50221260724814</v>
      </c>
      <c r="M686" s="668">
        <v>1</v>
      </c>
      <c r="N686" s="669">
        <v>192.50221260724814</v>
      </c>
    </row>
    <row r="687" spans="1:14" ht="14.4" customHeight="1" x14ac:dyDescent="0.3">
      <c r="A687" s="664" t="s">
        <v>543</v>
      </c>
      <c r="B687" s="665" t="s">
        <v>2184</v>
      </c>
      <c r="C687" s="666" t="s">
        <v>562</v>
      </c>
      <c r="D687" s="667" t="s">
        <v>2189</v>
      </c>
      <c r="E687" s="666" t="s">
        <v>571</v>
      </c>
      <c r="F687" s="667" t="s">
        <v>2192</v>
      </c>
      <c r="G687" s="666" t="s">
        <v>580</v>
      </c>
      <c r="H687" s="666" t="s">
        <v>797</v>
      </c>
      <c r="I687" s="666" t="s">
        <v>798</v>
      </c>
      <c r="J687" s="666" t="s">
        <v>623</v>
      </c>
      <c r="K687" s="666" t="s">
        <v>799</v>
      </c>
      <c r="L687" s="668">
        <v>42.170001745184102</v>
      </c>
      <c r="M687" s="668">
        <v>38</v>
      </c>
      <c r="N687" s="669">
        <v>1602.4600663169958</v>
      </c>
    </row>
    <row r="688" spans="1:14" ht="14.4" customHeight="1" x14ac:dyDescent="0.3">
      <c r="A688" s="664" t="s">
        <v>543</v>
      </c>
      <c r="B688" s="665" t="s">
        <v>2184</v>
      </c>
      <c r="C688" s="666" t="s">
        <v>562</v>
      </c>
      <c r="D688" s="667" t="s">
        <v>2189</v>
      </c>
      <c r="E688" s="666" t="s">
        <v>571</v>
      </c>
      <c r="F688" s="667" t="s">
        <v>2192</v>
      </c>
      <c r="G688" s="666" t="s">
        <v>580</v>
      </c>
      <c r="H688" s="666" t="s">
        <v>800</v>
      </c>
      <c r="I688" s="666" t="s">
        <v>801</v>
      </c>
      <c r="J688" s="666" t="s">
        <v>802</v>
      </c>
      <c r="K688" s="666" t="s">
        <v>803</v>
      </c>
      <c r="L688" s="668">
        <v>123.4199729200305</v>
      </c>
      <c r="M688" s="668">
        <v>26</v>
      </c>
      <c r="N688" s="669">
        <v>3208.919295920793</v>
      </c>
    </row>
    <row r="689" spans="1:14" ht="14.4" customHeight="1" x14ac:dyDescent="0.3">
      <c r="A689" s="664" t="s">
        <v>543</v>
      </c>
      <c r="B689" s="665" t="s">
        <v>2184</v>
      </c>
      <c r="C689" s="666" t="s">
        <v>562</v>
      </c>
      <c r="D689" s="667" t="s">
        <v>2189</v>
      </c>
      <c r="E689" s="666" t="s">
        <v>571</v>
      </c>
      <c r="F689" s="667" t="s">
        <v>2192</v>
      </c>
      <c r="G689" s="666" t="s">
        <v>580</v>
      </c>
      <c r="H689" s="666" t="s">
        <v>804</v>
      </c>
      <c r="I689" s="666" t="s">
        <v>805</v>
      </c>
      <c r="J689" s="666" t="s">
        <v>806</v>
      </c>
      <c r="K689" s="666" t="s">
        <v>807</v>
      </c>
      <c r="L689" s="668">
        <v>60.280005216617731</v>
      </c>
      <c r="M689" s="668">
        <v>54</v>
      </c>
      <c r="N689" s="669">
        <v>3255.1202816973573</v>
      </c>
    </row>
    <row r="690" spans="1:14" ht="14.4" customHeight="1" x14ac:dyDescent="0.3">
      <c r="A690" s="664" t="s">
        <v>543</v>
      </c>
      <c r="B690" s="665" t="s">
        <v>2184</v>
      </c>
      <c r="C690" s="666" t="s">
        <v>562</v>
      </c>
      <c r="D690" s="667" t="s">
        <v>2189</v>
      </c>
      <c r="E690" s="666" t="s">
        <v>571</v>
      </c>
      <c r="F690" s="667" t="s">
        <v>2192</v>
      </c>
      <c r="G690" s="666" t="s">
        <v>580</v>
      </c>
      <c r="H690" s="666" t="s">
        <v>808</v>
      </c>
      <c r="I690" s="666" t="s">
        <v>809</v>
      </c>
      <c r="J690" s="666" t="s">
        <v>810</v>
      </c>
      <c r="K690" s="666" t="s">
        <v>811</v>
      </c>
      <c r="L690" s="668">
        <v>1592.8</v>
      </c>
      <c r="M690" s="668">
        <v>3</v>
      </c>
      <c r="N690" s="669">
        <v>4778.3999999999996</v>
      </c>
    </row>
    <row r="691" spans="1:14" ht="14.4" customHeight="1" x14ac:dyDescent="0.3">
      <c r="A691" s="664" t="s">
        <v>543</v>
      </c>
      <c r="B691" s="665" t="s">
        <v>2184</v>
      </c>
      <c r="C691" s="666" t="s">
        <v>562</v>
      </c>
      <c r="D691" s="667" t="s">
        <v>2189</v>
      </c>
      <c r="E691" s="666" t="s">
        <v>571</v>
      </c>
      <c r="F691" s="667" t="s">
        <v>2192</v>
      </c>
      <c r="G691" s="666" t="s">
        <v>580</v>
      </c>
      <c r="H691" s="666" t="s">
        <v>2015</v>
      </c>
      <c r="I691" s="666" t="s">
        <v>2016</v>
      </c>
      <c r="J691" s="666" t="s">
        <v>2017</v>
      </c>
      <c r="K691" s="666" t="s">
        <v>2018</v>
      </c>
      <c r="L691" s="668">
        <v>74.879999377822813</v>
      </c>
      <c r="M691" s="668">
        <v>2</v>
      </c>
      <c r="N691" s="669">
        <v>149.75999875564563</v>
      </c>
    </row>
    <row r="692" spans="1:14" ht="14.4" customHeight="1" x14ac:dyDescent="0.3">
      <c r="A692" s="664" t="s">
        <v>543</v>
      </c>
      <c r="B692" s="665" t="s">
        <v>2184</v>
      </c>
      <c r="C692" s="666" t="s">
        <v>562</v>
      </c>
      <c r="D692" s="667" t="s">
        <v>2189</v>
      </c>
      <c r="E692" s="666" t="s">
        <v>571</v>
      </c>
      <c r="F692" s="667" t="s">
        <v>2192</v>
      </c>
      <c r="G692" s="666" t="s">
        <v>580</v>
      </c>
      <c r="H692" s="666" t="s">
        <v>2019</v>
      </c>
      <c r="I692" s="666" t="s">
        <v>2020</v>
      </c>
      <c r="J692" s="666" t="s">
        <v>2021</v>
      </c>
      <c r="K692" s="666" t="s">
        <v>2022</v>
      </c>
      <c r="L692" s="668">
        <v>241.99999948577451</v>
      </c>
      <c r="M692" s="668">
        <v>63</v>
      </c>
      <c r="N692" s="669">
        <v>15245.999967603793</v>
      </c>
    </row>
    <row r="693" spans="1:14" ht="14.4" customHeight="1" x14ac:dyDescent="0.3">
      <c r="A693" s="664" t="s">
        <v>543</v>
      </c>
      <c r="B693" s="665" t="s">
        <v>2184</v>
      </c>
      <c r="C693" s="666" t="s">
        <v>562</v>
      </c>
      <c r="D693" s="667" t="s">
        <v>2189</v>
      </c>
      <c r="E693" s="666" t="s">
        <v>571</v>
      </c>
      <c r="F693" s="667" t="s">
        <v>2192</v>
      </c>
      <c r="G693" s="666" t="s">
        <v>580</v>
      </c>
      <c r="H693" s="666" t="s">
        <v>2023</v>
      </c>
      <c r="I693" s="666" t="s">
        <v>2024</v>
      </c>
      <c r="J693" s="666" t="s">
        <v>2025</v>
      </c>
      <c r="K693" s="666" t="s">
        <v>2026</v>
      </c>
      <c r="L693" s="668">
        <v>79.33</v>
      </c>
      <c r="M693" s="668">
        <v>1</v>
      </c>
      <c r="N693" s="669">
        <v>79.33</v>
      </c>
    </row>
    <row r="694" spans="1:14" ht="14.4" customHeight="1" x14ac:dyDescent="0.3">
      <c r="A694" s="664" t="s">
        <v>543</v>
      </c>
      <c r="B694" s="665" t="s">
        <v>2184</v>
      </c>
      <c r="C694" s="666" t="s">
        <v>562</v>
      </c>
      <c r="D694" s="667" t="s">
        <v>2189</v>
      </c>
      <c r="E694" s="666" t="s">
        <v>571</v>
      </c>
      <c r="F694" s="667" t="s">
        <v>2192</v>
      </c>
      <c r="G694" s="666" t="s">
        <v>580</v>
      </c>
      <c r="H694" s="666" t="s">
        <v>2027</v>
      </c>
      <c r="I694" s="666" t="s">
        <v>2028</v>
      </c>
      <c r="J694" s="666" t="s">
        <v>2029</v>
      </c>
      <c r="K694" s="666" t="s">
        <v>2030</v>
      </c>
      <c r="L694" s="668">
        <v>261.11999999999995</v>
      </c>
      <c r="M694" s="668">
        <v>1</v>
      </c>
      <c r="N694" s="669">
        <v>261.11999999999995</v>
      </c>
    </row>
    <row r="695" spans="1:14" ht="14.4" customHeight="1" x14ac:dyDescent="0.3">
      <c r="A695" s="664" t="s">
        <v>543</v>
      </c>
      <c r="B695" s="665" t="s">
        <v>2184</v>
      </c>
      <c r="C695" s="666" t="s">
        <v>562</v>
      </c>
      <c r="D695" s="667" t="s">
        <v>2189</v>
      </c>
      <c r="E695" s="666" t="s">
        <v>571</v>
      </c>
      <c r="F695" s="667" t="s">
        <v>2192</v>
      </c>
      <c r="G695" s="666" t="s">
        <v>580</v>
      </c>
      <c r="H695" s="666" t="s">
        <v>819</v>
      </c>
      <c r="I695" s="666" t="s">
        <v>820</v>
      </c>
      <c r="J695" s="666" t="s">
        <v>821</v>
      </c>
      <c r="K695" s="666" t="s">
        <v>822</v>
      </c>
      <c r="L695" s="668">
        <v>1704.5600000000002</v>
      </c>
      <c r="M695" s="668">
        <v>3</v>
      </c>
      <c r="N695" s="669">
        <v>5113.68</v>
      </c>
    </row>
    <row r="696" spans="1:14" ht="14.4" customHeight="1" x14ac:dyDescent="0.3">
      <c r="A696" s="664" t="s">
        <v>543</v>
      </c>
      <c r="B696" s="665" t="s">
        <v>2184</v>
      </c>
      <c r="C696" s="666" t="s">
        <v>562</v>
      </c>
      <c r="D696" s="667" t="s">
        <v>2189</v>
      </c>
      <c r="E696" s="666" t="s">
        <v>571</v>
      </c>
      <c r="F696" s="667" t="s">
        <v>2192</v>
      </c>
      <c r="G696" s="666" t="s">
        <v>580</v>
      </c>
      <c r="H696" s="666" t="s">
        <v>827</v>
      </c>
      <c r="I696" s="666" t="s">
        <v>828</v>
      </c>
      <c r="J696" s="666" t="s">
        <v>691</v>
      </c>
      <c r="K696" s="666" t="s">
        <v>829</v>
      </c>
      <c r="L696" s="668">
        <v>56.880090604809283</v>
      </c>
      <c r="M696" s="668">
        <v>106</v>
      </c>
      <c r="N696" s="669">
        <v>6029.2896041097838</v>
      </c>
    </row>
    <row r="697" spans="1:14" ht="14.4" customHeight="1" x14ac:dyDescent="0.3">
      <c r="A697" s="664" t="s">
        <v>543</v>
      </c>
      <c r="B697" s="665" t="s">
        <v>2184</v>
      </c>
      <c r="C697" s="666" t="s">
        <v>562</v>
      </c>
      <c r="D697" s="667" t="s">
        <v>2189</v>
      </c>
      <c r="E697" s="666" t="s">
        <v>571</v>
      </c>
      <c r="F697" s="667" t="s">
        <v>2192</v>
      </c>
      <c r="G697" s="666" t="s">
        <v>580</v>
      </c>
      <c r="H697" s="666" t="s">
        <v>1748</v>
      </c>
      <c r="I697" s="666" t="s">
        <v>1749</v>
      </c>
      <c r="J697" s="666" t="s">
        <v>1750</v>
      </c>
      <c r="K697" s="666" t="s">
        <v>1751</v>
      </c>
      <c r="L697" s="668">
        <v>1057.1124984571022</v>
      </c>
      <c r="M697" s="668">
        <v>1</v>
      </c>
      <c r="N697" s="669">
        <v>1057.1124984571022</v>
      </c>
    </row>
    <row r="698" spans="1:14" ht="14.4" customHeight="1" x14ac:dyDescent="0.3">
      <c r="A698" s="664" t="s">
        <v>543</v>
      </c>
      <c r="B698" s="665" t="s">
        <v>2184</v>
      </c>
      <c r="C698" s="666" t="s">
        <v>562</v>
      </c>
      <c r="D698" s="667" t="s">
        <v>2189</v>
      </c>
      <c r="E698" s="666" t="s">
        <v>571</v>
      </c>
      <c r="F698" s="667" t="s">
        <v>2192</v>
      </c>
      <c r="G698" s="666" t="s">
        <v>580</v>
      </c>
      <c r="H698" s="666" t="s">
        <v>2031</v>
      </c>
      <c r="I698" s="666" t="s">
        <v>2032</v>
      </c>
      <c r="J698" s="666" t="s">
        <v>2033</v>
      </c>
      <c r="K698" s="666" t="s">
        <v>2034</v>
      </c>
      <c r="L698" s="668">
        <v>76.207470886850189</v>
      </c>
      <c r="M698" s="668">
        <v>1</v>
      </c>
      <c r="N698" s="669">
        <v>76.207470886850189</v>
      </c>
    </row>
    <row r="699" spans="1:14" ht="14.4" customHeight="1" x14ac:dyDescent="0.3">
      <c r="A699" s="664" t="s">
        <v>543</v>
      </c>
      <c r="B699" s="665" t="s">
        <v>2184</v>
      </c>
      <c r="C699" s="666" t="s">
        <v>562</v>
      </c>
      <c r="D699" s="667" t="s">
        <v>2189</v>
      </c>
      <c r="E699" s="666" t="s">
        <v>571</v>
      </c>
      <c r="F699" s="667" t="s">
        <v>2192</v>
      </c>
      <c r="G699" s="666" t="s">
        <v>580</v>
      </c>
      <c r="H699" s="666" t="s">
        <v>2035</v>
      </c>
      <c r="I699" s="666" t="s">
        <v>2036</v>
      </c>
      <c r="J699" s="666" t="s">
        <v>2037</v>
      </c>
      <c r="K699" s="666" t="s">
        <v>2038</v>
      </c>
      <c r="L699" s="668">
        <v>563.78000000000009</v>
      </c>
      <c r="M699" s="668">
        <v>21</v>
      </c>
      <c r="N699" s="669">
        <v>11839.380000000001</v>
      </c>
    </row>
    <row r="700" spans="1:14" ht="14.4" customHeight="1" x14ac:dyDescent="0.3">
      <c r="A700" s="664" t="s">
        <v>543</v>
      </c>
      <c r="B700" s="665" t="s">
        <v>2184</v>
      </c>
      <c r="C700" s="666" t="s">
        <v>562</v>
      </c>
      <c r="D700" s="667" t="s">
        <v>2189</v>
      </c>
      <c r="E700" s="666" t="s">
        <v>571</v>
      </c>
      <c r="F700" s="667" t="s">
        <v>2192</v>
      </c>
      <c r="G700" s="666" t="s">
        <v>580</v>
      </c>
      <c r="H700" s="666" t="s">
        <v>850</v>
      </c>
      <c r="I700" s="666" t="s">
        <v>851</v>
      </c>
      <c r="J700" s="666" t="s">
        <v>852</v>
      </c>
      <c r="K700" s="666" t="s">
        <v>853</v>
      </c>
      <c r="L700" s="668">
        <v>43.987969001817319</v>
      </c>
      <c r="M700" s="668">
        <v>34</v>
      </c>
      <c r="N700" s="669">
        <v>1495.5909460617888</v>
      </c>
    </row>
    <row r="701" spans="1:14" ht="14.4" customHeight="1" x14ac:dyDescent="0.3">
      <c r="A701" s="664" t="s">
        <v>543</v>
      </c>
      <c r="B701" s="665" t="s">
        <v>2184</v>
      </c>
      <c r="C701" s="666" t="s">
        <v>562</v>
      </c>
      <c r="D701" s="667" t="s">
        <v>2189</v>
      </c>
      <c r="E701" s="666" t="s">
        <v>571</v>
      </c>
      <c r="F701" s="667" t="s">
        <v>2192</v>
      </c>
      <c r="G701" s="666" t="s">
        <v>580</v>
      </c>
      <c r="H701" s="666" t="s">
        <v>1762</v>
      </c>
      <c r="I701" s="666" t="s">
        <v>1763</v>
      </c>
      <c r="J701" s="666" t="s">
        <v>1764</v>
      </c>
      <c r="K701" s="666" t="s">
        <v>1765</v>
      </c>
      <c r="L701" s="668">
        <v>52.169999344110281</v>
      </c>
      <c r="M701" s="668">
        <v>5</v>
      </c>
      <c r="N701" s="669">
        <v>260.84999672055142</v>
      </c>
    </row>
    <row r="702" spans="1:14" ht="14.4" customHeight="1" x14ac:dyDescent="0.3">
      <c r="A702" s="664" t="s">
        <v>543</v>
      </c>
      <c r="B702" s="665" t="s">
        <v>2184</v>
      </c>
      <c r="C702" s="666" t="s">
        <v>562</v>
      </c>
      <c r="D702" s="667" t="s">
        <v>2189</v>
      </c>
      <c r="E702" s="666" t="s">
        <v>571</v>
      </c>
      <c r="F702" s="667" t="s">
        <v>2192</v>
      </c>
      <c r="G702" s="666" t="s">
        <v>580</v>
      </c>
      <c r="H702" s="666" t="s">
        <v>1766</v>
      </c>
      <c r="I702" s="666" t="s">
        <v>760</v>
      </c>
      <c r="J702" s="666" t="s">
        <v>1767</v>
      </c>
      <c r="K702" s="666"/>
      <c r="L702" s="668">
        <v>116.08000000000003</v>
      </c>
      <c r="M702" s="668">
        <v>7</v>
      </c>
      <c r="N702" s="669">
        <v>812.56000000000017</v>
      </c>
    </row>
    <row r="703" spans="1:14" ht="14.4" customHeight="1" x14ac:dyDescent="0.3">
      <c r="A703" s="664" t="s">
        <v>543</v>
      </c>
      <c r="B703" s="665" t="s">
        <v>2184</v>
      </c>
      <c r="C703" s="666" t="s">
        <v>562</v>
      </c>
      <c r="D703" s="667" t="s">
        <v>2189</v>
      </c>
      <c r="E703" s="666" t="s">
        <v>571</v>
      </c>
      <c r="F703" s="667" t="s">
        <v>2192</v>
      </c>
      <c r="G703" s="666" t="s">
        <v>580</v>
      </c>
      <c r="H703" s="666" t="s">
        <v>1397</v>
      </c>
      <c r="I703" s="666" t="s">
        <v>760</v>
      </c>
      <c r="J703" s="666" t="s">
        <v>1398</v>
      </c>
      <c r="K703" s="666"/>
      <c r="L703" s="668">
        <v>148.24</v>
      </c>
      <c r="M703" s="668">
        <v>1</v>
      </c>
      <c r="N703" s="669">
        <v>148.24</v>
      </c>
    </row>
    <row r="704" spans="1:14" ht="14.4" customHeight="1" x14ac:dyDescent="0.3">
      <c r="A704" s="664" t="s">
        <v>543</v>
      </c>
      <c r="B704" s="665" t="s">
        <v>2184</v>
      </c>
      <c r="C704" s="666" t="s">
        <v>562</v>
      </c>
      <c r="D704" s="667" t="s">
        <v>2189</v>
      </c>
      <c r="E704" s="666" t="s">
        <v>571</v>
      </c>
      <c r="F704" s="667" t="s">
        <v>2192</v>
      </c>
      <c r="G704" s="666" t="s">
        <v>580</v>
      </c>
      <c r="H704" s="666" t="s">
        <v>1399</v>
      </c>
      <c r="I704" s="666" t="s">
        <v>1400</v>
      </c>
      <c r="J704" s="666" t="s">
        <v>1401</v>
      </c>
      <c r="K704" s="666" t="s">
        <v>1402</v>
      </c>
      <c r="L704" s="668">
        <v>169.94666666666669</v>
      </c>
      <c r="M704" s="668">
        <v>3</v>
      </c>
      <c r="N704" s="669">
        <v>509.84000000000009</v>
      </c>
    </row>
    <row r="705" spans="1:14" ht="14.4" customHeight="1" x14ac:dyDescent="0.3">
      <c r="A705" s="664" t="s">
        <v>543</v>
      </c>
      <c r="B705" s="665" t="s">
        <v>2184</v>
      </c>
      <c r="C705" s="666" t="s">
        <v>562</v>
      </c>
      <c r="D705" s="667" t="s">
        <v>2189</v>
      </c>
      <c r="E705" s="666" t="s">
        <v>571</v>
      </c>
      <c r="F705" s="667" t="s">
        <v>2192</v>
      </c>
      <c r="G705" s="666" t="s">
        <v>580</v>
      </c>
      <c r="H705" s="666" t="s">
        <v>856</v>
      </c>
      <c r="I705" s="666" t="s">
        <v>857</v>
      </c>
      <c r="J705" s="666" t="s">
        <v>611</v>
      </c>
      <c r="K705" s="666" t="s">
        <v>858</v>
      </c>
      <c r="L705" s="668">
        <v>69.256</v>
      </c>
      <c r="M705" s="668">
        <v>10</v>
      </c>
      <c r="N705" s="669">
        <v>692.56000000000006</v>
      </c>
    </row>
    <row r="706" spans="1:14" ht="14.4" customHeight="1" x14ac:dyDescent="0.3">
      <c r="A706" s="664" t="s">
        <v>543</v>
      </c>
      <c r="B706" s="665" t="s">
        <v>2184</v>
      </c>
      <c r="C706" s="666" t="s">
        <v>562</v>
      </c>
      <c r="D706" s="667" t="s">
        <v>2189</v>
      </c>
      <c r="E706" s="666" t="s">
        <v>571</v>
      </c>
      <c r="F706" s="667" t="s">
        <v>2192</v>
      </c>
      <c r="G706" s="666" t="s">
        <v>580</v>
      </c>
      <c r="H706" s="666" t="s">
        <v>2039</v>
      </c>
      <c r="I706" s="666" t="s">
        <v>2040</v>
      </c>
      <c r="J706" s="666" t="s">
        <v>2041</v>
      </c>
      <c r="K706" s="666" t="s">
        <v>605</v>
      </c>
      <c r="L706" s="668">
        <v>71.009999999999991</v>
      </c>
      <c r="M706" s="668">
        <v>2</v>
      </c>
      <c r="N706" s="669">
        <v>142.01999999999998</v>
      </c>
    </row>
    <row r="707" spans="1:14" ht="14.4" customHeight="1" x14ac:dyDescent="0.3">
      <c r="A707" s="664" t="s">
        <v>543</v>
      </c>
      <c r="B707" s="665" t="s">
        <v>2184</v>
      </c>
      <c r="C707" s="666" t="s">
        <v>562</v>
      </c>
      <c r="D707" s="667" t="s">
        <v>2189</v>
      </c>
      <c r="E707" s="666" t="s">
        <v>571</v>
      </c>
      <c r="F707" s="667" t="s">
        <v>2192</v>
      </c>
      <c r="G707" s="666" t="s">
        <v>580</v>
      </c>
      <c r="H707" s="666" t="s">
        <v>1415</v>
      </c>
      <c r="I707" s="666" t="s">
        <v>1416</v>
      </c>
      <c r="J707" s="666" t="s">
        <v>848</v>
      </c>
      <c r="K707" s="666" t="s">
        <v>1417</v>
      </c>
      <c r="L707" s="668">
        <v>65.082377499889432</v>
      </c>
      <c r="M707" s="668">
        <v>25</v>
      </c>
      <c r="N707" s="669">
        <v>1627.0594374972359</v>
      </c>
    </row>
    <row r="708" spans="1:14" ht="14.4" customHeight="1" x14ac:dyDescent="0.3">
      <c r="A708" s="664" t="s">
        <v>543</v>
      </c>
      <c r="B708" s="665" t="s">
        <v>2184</v>
      </c>
      <c r="C708" s="666" t="s">
        <v>562</v>
      </c>
      <c r="D708" s="667" t="s">
        <v>2189</v>
      </c>
      <c r="E708" s="666" t="s">
        <v>571</v>
      </c>
      <c r="F708" s="667" t="s">
        <v>2192</v>
      </c>
      <c r="G708" s="666" t="s">
        <v>580</v>
      </c>
      <c r="H708" s="666" t="s">
        <v>865</v>
      </c>
      <c r="I708" s="666" t="s">
        <v>760</v>
      </c>
      <c r="J708" s="666" t="s">
        <v>866</v>
      </c>
      <c r="K708" s="666"/>
      <c r="L708" s="668">
        <v>46.319999999999993</v>
      </c>
      <c r="M708" s="668">
        <v>1</v>
      </c>
      <c r="N708" s="669">
        <v>46.319999999999993</v>
      </c>
    </row>
    <row r="709" spans="1:14" ht="14.4" customHeight="1" x14ac:dyDescent="0.3">
      <c r="A709" s="664" t="s">
        <v>543</v>
      </c>
      <c r="B709" s="665" t="s">
        <v>2184</v>
      </c>
      <c r="C709" s="666" t="s">
        <v>562</v>
      </c>
      <c r="D709" s="667" t="s">
        <v>2189</v>
      </c>
      <c r="E709" s="666" t="s">
        <v>571</v>
      </c>
      <c r="F709" s="667" t="s">
        <v>2192</v>
      </c>
      <c r="G709" s="666" t="s">
        <v>580</v>
      </c>
      <c r="H709" s="666" t="s">
        <v>871</v>
      </c>
      <c r="I709" s="666" t="s">
        <v>872</v>
      </c>
      <c r="J709" s="666" t="s">
        <v>873</v>
      </c>
      <c r="K709" s="666" t="s">
        <v>874</v>
      </c>
      <c r="L709" s="668">
        <v>104.06997535395678</v>
      </c>
      <c r="M709" s="668">
        <v>62</v>
      </c>
      <c r="N709" s="669">
        <v>6452.3384719453206</v>
      </c>
    </row>
    <row r="710" spans="1:14" ht="14.4" customHeight="1" x14ac:dyDescent="0.3">
      <c r="A710" s="664" t="s">
        <v>543</v>
      </c>
      <c r="B710" s="665" t="s">
        <v>2184</v>
      </c>
      <c r="C710" s="666" t="s">
        <v>562</v>
      </c>
      <c r="D710" s="667" t="s">
        <v>2189</v>
      </c>
      <c r="E710" s="666" t="s">
        <v>571</v>
      </c>
      <c r="F710" s="667" t="s">
        <v>2192</v>
      </c>
      <c r="G710" s="666" t="s">
        <v>580</v>
      </c>
      <c r="H710" s="666" t="s">
        <v>875</v>
      </c>
      <c r="I710" s="666" t="s">
        <v>876</v>
      </c>
      <c r="J710" s="666" t="s">
        <v>877</v>
      </c>
      <c r="K710" s="666" t="s">
        <v>878</v>
      </c>
      <c r="L710" s="668">
        <v>3569.28</v>
      </c>
      <c r="M710" s="668">
        <v>2</v>
      </c>
      <c r="N710" s="669">
        <v>7138.56</v>
      </c>
    </row>
    <row r="711" spans="1:14" ht="14.4" customHeight="1" x14ac:dyDescent="0.3">
      <c r="A711" s="664" t="s">
        <v>543</v>
      </c>
      <c r="B711" s="665" t="s">
        <v>2184</v>
      </c>
      <c r="C711" s="666" t="s">
        <v>562</v>
      </c>
      <c r="D711" s="667" t="s">
        <v>2189</v>
      </c>
      <c r="E711" s="666" t="s">
        <v>571</v>
      </c>
      <c r="F711" s="667" t="s">
        <v>2192</v>
      </c>
      <c r="G711" s="666" t="s">
        <v>580</v>
      </c>
      <c r="H711" s="666" t="s">
        <v>2042</v>
      </c>
      <c r="I711" s="666" t="s">
        <v>2043</v>
      </c>
      <c r="J711" s="666" t="s">
        <v>2044</v>
      </c>
      <c r="K711" s="666" t="s">
        <v>1120</v>
      </c>
      <c r="L711" s="668">
        <v>411.85000000000025</v>
      </c>
      <c r="M711" s="668">
        <v>1</v>
      </c>
      <c r="N711" s="669">
        <v>411.85000000000025</v>
      </c>
    </row>
    <row r="712" spans="1:14" ht="14.4" customHeight="1" x14ac:dyDescent="0.3">
      <c r="A712" s="664" t="s">
        <v>543</v>
      </c>
      <c r="B712" s="665" t="s">
        <v>2184</v>
      </c>
      <c r="C712" s="666" t="s">
        <v>562</v>
      </c>
      <c r="D712" s="667" t="s">
        <v>2189</v>
      </c>
      <c r="E712" s="666" t="s">
        <v>571</v>
      </c>
      <c r="F712" s="667" t="s">
        <v>2192</v>
      </c>
      <c r="G712" s="666" t="s">
        <v>580</v>
      </c>
      <c r="H712" s="666" t="s">
        <v>1420</v>
      </c>
      <c r="I712" s="666" t="s">
        <v>1421</v>
      </c>
      <c r="J712" s="666" t="s">
        <v>1422</v>
      </c>
      <c r="K712" s="666" t="s">
        <v>1423</v>
      </c>
      <c r="L712" s="668">
        <v>47.76966101416658</v>
      </c>
      <c r="M712" s="668">
        <v>2</v>
      </c>
      <c r="N712" s="669">
        <v>95.53932202833316</v>
      </c>
    </row>
    <row r="713" spans="1:14" ht="14.4" customHeight="1" x14ac:dyDescent="0.3">
      <c r="A713" s="664" t="s">
        <v>543</v>
      </c>
      <c r="B713" s="665" t="s">
        <v>2184</v>
      </c>
      <c r="C713" s="666" t="s">
        <v>562</v>
      </c>
      <c r="D713" s="667" t="s">
        <v>2189</v>
      </c>
      <c r="E713" s="666" t="s">
        <v>571</v>
      </c>
      <c r="F713" s="667" t="s">
        <v>2192</v>
      </c>
      <c r="G713" s="666" t="s">
        <v>580</v>
      </c>
      <c r="H713" s="666" t="s">
        <v>883</v>
      </c>
      <c r="I713" s="666" t="s">
        <v>884</v>
      </c>
      <c r="J713" s="666" t="s">
        <v>885</v>
      </c>
      <c r="K713" s="666" t="s">
        <v>886</v>
      </c>
      <c r="L713" s="668">
        <v>47.54</v>
      </c>
      <c r="M713" s="668">
        <v>12</v>
      </c>
      <c r="N713" s="669">
        <v>570.48</v>
      </c>
    </row>
    <row r="714" spans="1:14" ht="14.4" customHeight="1" x14ac:dyDescent="0.3">
      <c r="A714" s="664" t="s">
        <v>543</v>
      </c>
      <c r="B714" s="665" t="s">
        <v>2184</v>
      </c>
      <c r="C714" s="666" t="s">
        <v>562</v>
      </c>
      <c r="D714" s="667" t="s">
        <v>2189</v>
      </c>
      <c r="E714" s="666" t="s">
        <v>571</v>
      </c>
      <c r="F714" s="667" t="s">
        <v>2192</v>
      </c>
      <c r="G714" s="666" t="s">
        <v>580</v>
      </c>
      <c r="H714" s="666" t="s">
        <v>1428</v>
      </c>
      <c r="I714" s="666" t="s">
        <v>1429</v>
      </c>
      <c r="J714" s="666" t="s">
        <v>1430</v>
      </c>
      <c r="K714" s="666" t="s">
        <v>1431</v>
      </c>
      <c r="L714" s="668">
        <v>105.81</v>
      </c>
      <c r="M714" s="668">
        <v>4</v>
      </c>
      <c r="N714" s="669">
        <v>423.24</v>
      </c>
    </row>
    <row r="715" spans="1:14" ht="14.4" customHeight="1" x14ac:dyDescent="0.3">
      <c r="A715" s="664" t="s">
        <v>543</v>
      </c>
      <c r="B715" s="665" t="s">
        <v>2184</v>
      </c>
      <c r="C715" s="666" t="s">
        <v>562</v>
      </c>
      <c r="D715" s="667" t="s">
        <v>2189</v>
      </c>
      <c r="E715" s="666" t="s">
        <v>571</v>
      </c>
      <c r="F715" s="667" t="s">
        <v>2192</v>
      </c>
      <c r="G715" s="666" t="s">
        <v>580</v>
      </c>
      <c r="H715" s="666" t="s">
        <v>887</v>
      </c>
      <c r="I715" s="666" t="s">
        <v>760</v>
      </c>
      <c r="J715" s="666" t="s">
        <v>888</v>
      </c>
      <c r="K715" s="666"/>
      <c r="L715" s="668">
        <v>147.50000000000006</v>
      </c>
      <c r="M715" s="668">
        <v>2</v>
      </c>
      <c r="N715" s="669">
        <v>295.00000000000011</v>
      </c>
    </row>
    <row r="716" spans="1:14" ht="14.4" customHeight="1" x14ac:dyDescent="0.3">
      <c r="A716" s="664" t="s">
        <v>543</v>
      </c>
      <c r="B716" s="665" t="s">
        <v>2184</v>
      </c>
      <c r="C716" s="666" t="s">
        <v>562</v>
      </c>
      <c r="D716" s="667" t="s">
        <v>2189</v>
      </c>
      <c r="E716" s="666" t="s">
        <v>571</v>
      </c>
      <c r="F716" s="667" t="s">
        <v>2192</v>
      </c>
      <c r="G716" s="666" t="s">
        <v>580</v>
      </c>
      <c r="H716" s="666" t="s">
        <v>889</v>
      </c>
      <c r="I716" s="666" t="s">
        <v>890</v>
      </c>
      <c r="J716" s="666" t="s">
        <v>891</v>
      </c>
      <c r="K716" s="666" t="s">
        <v>892</v>
      </c>
      <c r="L716" s="668">
        <v>112.49994487478318</v>
      </c>
      <c r="M716" s="668">
        <v>174</v>
      </c>
      <c r="N716" s="669">
        <v>19574.990408212274</v>
      </c>
    </row>
    <row r="717" spans="1:14" ht="14.4" customHeight="1" x14ac:dyDescent="0.3">
      <c r="A717" s="664" t="s">
        <v>543</v>
      </c>
      <c r="B717" s="665" t="s">
        <v>2184</v>
      </c>
      <c r="C717" s="666" t="s">
        <v>562</v>
      </c>
      <c r="D717" s="667" t="s">
        <v>2189</v>
      </c>
      <c r="E717" s="666" t="s">
        <v>571</v>
      </c>
      <c r="F717" s="667" t="s">
        <v>2192</v>
      </c>
      <c r="G717" s="666" t="s">
        <v>580</v>
      </c>
      <c r="H717" s="666" t="s">
        <v>2045</v>
      </c>
      <c r="I717" s="666" t="s">
        <v>2046</v>
      </c>
      <c r="J717" s="666" t="s">
        <v>1818</v>
      </c>
      <c r="K717" s="666" t="s">
        <v>2047</v>
      </c>
      <c r="L717" s="668">
        <v>382.11</v>
      </c>
      <c r="M717" s="668">
        <v>1</v>
      </c>
      <c r="N717" s="669">
        <v>382.11</v>
      </c>
    </row>
    <row r="718" spans="1:14" ht="14.4" customHeight="1" x14ac:dyDescent="0.3">
      <c r="A718" s="664" t="s">
        <v>543</v>
      </c>
      <c r="B718" s="665" t="s">
        <v>2184</v>
      </c>
      <c r="C718" s="666" t="s">
        <v>562</v>
      </c>
      <c r="D718" s="667" t="s">
        <v>2189</v>
      </c>
      <c r="E718" s="666" t="s">
        <v>571</v>
      </c>
      <c r="F718" s="667" t="s">
        <v>2192</v>
      </c>
      <c r="G718" s="666" t="s">
        <v>580</v>
      </c>
      <c r="H718" s="666" t="s">
        <v>2048</v>
      </c>
      <c r="I718" s="666" t="s">
        <v>2049</v>
      </c>
      <c r="J718" s="666" t="s">
        <v>2050</v>
      </c>
      <c r="K718" s="666" t="s">
        <v>2051</v>
      </c>
      <c r="L718" s="668">
        <v>111.67</v>
      </c>
      <c r="M718" s="668">
        <v>1</v>
      </c>
      <c r="N718" s="669">
        <v>111.67</v>
      </c>
    </row>
    <row r="719" spans="1:14" ht="14.4" customHeight="1" x14ac:dyDescent="0.3">
      <c r="A719" s="664" t="s">
        <v>543</v>
      </c>
      <c r="B719" s="665" t="s">
        <v>2184</v>
      </c>
      <c r="C719" s="666" t="s">
        <v>562</v>
      </c>
      <c r="D719" s="667" t="s">
        <v>2189</v>
      </c>
      <c r="E719" s="666" t="s">
        <v>571</v>
      </c>
      <c r="F719" s="667" t="s">
        <v>2192</v>
      </c>
      <c r="G719" s="666" t="s">
        <v>580</v>
      </c>
      <c r="H719" s="666" t="s">
        <v>2052</v>
      </c>
      <c r="I719" s="666" t="s">
        <v>760</v>
      </c>
      <c r="J719" s="666" t="s">
        <v>2053</v>
      </c>
      <c r="K719" s="666"/>
      <c r="L719" s="668">
        <v>95.595303403464541</v>
      </c>
      <c r="M719" s="668">
        <v>19</v>
      </c>
      <c r="N719" s="669">
        <v>1816.3107646658264</v>
      </c>
    </row>
    <row r="720" spans="1:14" ht="14.4" customHeight="1" x14ac:dyDescent="0.3">
      <c r="A720" s="664" t="s">
        <v>543</v>
      </c>
      <c r="B720" s="665" t="s">
        <v>2184</v>
      </c>
      <c r="C720" s="666" t="s">
        <v>562</v>
      </c>
      <c r="D720" s="667" t="s">
        <v>2189</v>
      </c>
      <c r="E720" s="666" t="s">
        <v>571</v>
      </c>
      <c r="F720" s="667" t="s">
        <v>2192</v>
      </c>
      <c r="G720" s="666" t="s">
        <v>580</v>
      </c>
      <c r="H720" s="666" t="s">
        <v>2054</v>
      </c>
      <c r="I720" s="666" t="s">
        <v>2055</v>
      </c>
      <c r="J720" s="666" t="s">
        <v>675</v>
      </c>
      <c r="K720" s="666" t="s">
        <v>2056</v>
      </c>
      <c r="L720" s="668">
        <v>39.459264363512759</v>
      </c>
      <c r="M720" s="668">
        <v>1</v>
      </c>
      <c r="N720" s="669">
        <v>39.459264363512759</v>
      </c>
    </row>
    <row r="721" spans="1:14" ht="14.4" customHeight="1" x14ac:dyDescent="0.3">
      <c r="A721" s="664" t="s">
        <v>543</v>
      </c>
      <c r="B721" s="665" t="s">
        <v>2184</v>
      </c>
      <c r="C721" s="666" t="s">
        <v>562</v>
      </c>
      <c r="D721" s="667" t="s">
        <v>2189</v>
      </c>
      <c r="E721" s="666" t="s">
        <v>571</v>
      </c>
      <c r="F721" s="667" t="s">
        <v>2192</v>
      </c>
      <c r="G721" s="666" t="s">
        <v>580</v>
      </c>
      <c r="H721" s="666" t="s">
        <v>909</v>
      </c>
      <c r="I721" s="666" t="s">
        <v>760</v>
      </c>
      <c r="J721" s="666" t="s">
        <v>910</v>
      </c>
      <c r="K721" s="666"/>
      <c r="L721" s="668">
        <v>303.74482710264704</v>
      </c>
      <c r="M721" s="668">
        <v>22</v>
      </c>
      <c r="N721" s="669">
        <v>6682.386196258235</v>
      </c>
    </row>
    <row r="722" spans="1:14" ht="14.4" customHeight="1" x14ac:dyDescent="0.3">
      <c r="A722" s="664" t="s">
        <v>543</v>
      </c>
      <c r="B722" s="665" t="s">
        <v>2184</v>
      </c>
      <c r="C722" s="666" t="s">
        <v>562</v>
      </c>
      <c r="D722" s="667" t="s">
        <v>2189</v>
      </c>
      <c r="E722" s="666" t="s">
        <v>571</v>
      </c>
      <c r="F722" s="667" t="s">
        <v>2192</v>
      </c>
      <c r="G722" s="666" t="s">
        <v>580</v>
      </c>
      <c r="H722" s="666" t="s">
        <v>2057</v>
      </c>
      <c r="I722" s="666" t="s">
        <v>2058</v>
      </c>
      <c r="J722" s="666" t="s">
        <v>2059</v>
      </c>
      <c r="K722" s="666" t="s">
        <v>2060</v>
      </c>
      <c r="L722" s="668">
        <v>128.35999999999999</v>
      </c>
      <c r="M722" s="668">
        <v>1</v>
      </c>
      <c r="N722" s="669">
        <v>128.35999999999999</v>
      </c>
    </row>
    <row r="723" spans="1:14" ht="14.4" customHeight="1" x14ac:dyDescent="0.3">
      <c r="A723" s="664" t="s">
        <v>543</v>
      </c>
      <c r="B723" s="665" t="s">
        <v>2184</v>
      </c>
      <c r="C723" s="666" t="s">
        <v>562</v>
      </c>
      <c r="D723" s="667" t="s">
        <v>2189</v>
      </c>
      <c r="E723" s="666" t="s">
        <v>571</v>
      </c>
      <c r="F723" s="667" t="s">
        <v>2192</v>
      </c>
      <c r="G723" s="666" t="s">
        <v>580</v>
      </c>
      <c r="H723" s="666" t="s">
        <v>1454</v>
      </c>
      <c r="I723" s="666" t="s">
        <v>1455</v>
      </c>
      <c r="J723" s="666" t="s">
        <v>1456</v>
      </c>
      <c r="K723" s="666" t="s">
        <v>1457</v>
      </c>
      <c r="L723" s="668">
        <v>282.43000000000018</v>
      </c>
      <c r="M723" s="668">
        <v>1</v>
      </c>
      <c r="N723" s="669">
        <v>282.43000000000018</v>
      </c>
    </row>
    <row r="724" spans="1:14" ht="14.4" customHeight="1" x14ac:dyDescent="0.3">
      <c r="A724" s="664" t="s">
        <v>543</v>
      </c>
      <c r="B724" s="665" t="s">
        <v>2184</v>
      </c>
      <c r="C724" s="666" t="s">
        <v>562</v>
      </c>
      <c r="D724" s="667" t="s">
        <v>2189</v>
      </c>
      <c r="E724" s="666" t="s">
        <v>571</v>
      </c>
      <c r="F724" s="667" t="s">
        <v>2192</v>
      </c>
      <c r="G724" s="666" t="s">
        <v>580</v>
      </c>
      <c r="H724" s="666" t="s">
        <v>2061</v>
      </c>
      <c r="I724" s="666" t="s">
        <v>2062</v>
      </c>
      <c r="J724" s="666" t="s">
        <v>2063</v>
      </c>
      <c r="K724" s="666" t="s">
        <v>2064</v>
      </c>
      <c r="L724" s="668">
        <v>393.8</v>
      </c>
      <c r="M724" s="668">
        <v>2</v>
      </c>
      <c r="N724" s="669">
        <v>787.6</v>
      </c>
    </row>
    <row r="725" spans="1:14" ht="14.4" customHeight="1" x14ac:dyDescent="0.3">
      <c r="A725" s="664" t="s">
        <v>543</v>
      </c>
      <c r="B725" s="665" t="s">
        <v>2184</v>
      </c>
      <c r="C725" s="666" t="s">
        <v>562</v>
      </c>
      <c r="D725" s="667" t="s">
        <v>2189</v>
      </c>
      <c r="E725" s="666" t="s">
        <v>571</v>
      </c>
      <c r="F725" s="667" t="s">
        <v>2192</v>
      </c>
      <c r="G725" s="666" t="s">
        <v>580</v>
      </c>
      <c r="H725" s="666" t="s">
        <v>2065</v>
      </c>
      <c r="I725" s="666" t="s">
        <v>2066</v>
      </c>
      <c r="J725" s="666" t="s">
        <v>899</v>
      </c>
      <c r="K725" s="666" t="s">
        <v>2067</v>
      </c>
      <c r="L725" s="668">
        <v>48.250000000000021</v>
      </c>
      <c r="M725" s="668">
        <v>3</v>
      </c>
      <c r="N725" s="669">
        <v>144.75000000000006</v>
      </c>
    </row>
    <row r="726" spans="1:14" ht="14.4" customHeight="1" x14ac:dyDescent="0.3">
      <c r="A726" s="664" t="s">
        <v>543</v>
      </c>
      <c r="B726" s="665" t="s">
        <v>2184</v>
      </c>
      <c r="C726" s="666" t="s">
        <v>562</v>
      </c>
      <c r="D726" s="667" t="s">
        <v>2189</v>
      </c>
      <c r="E726" s="666" t="s">
        <v>571</v>
      </c>
      <c r="F726" s="667" t="s">
        <v>2192</v>
      </c>
      <c r="G726" s="666" t="s">
        <v>580</v>
      </c>
      <c r="H726" s="666" t="s">
        <v>2068</v>
      </c>
      <c r="I726" s="666" t="s">
        <v>2069</v>
      </c>
      <c r="J726" s="666" t="s">
        <v>1532</v>
      </c>
      <c r="K726" s="666" t="s">
        <v>2070</v>
      </c>
      <c r="L726" s="668">
        <v>18.689999999999994</v>
      </c>
      <c r="M726" s="668">
        <v>1</v>
      </c>
      <c r="N726" s="669">
        <v>18.689999999999994</v>
      </c>
    </row>
    <row r="727" spans="1:14" ht="14.4" customHeight="1" x14ac:dyDescent="0.3">
      <c r="A727" s="664" t="s">
        <v>543</v>
      </c>
      <c r="B727" s="665" t="s">
        <v>2184</v>
      </c>
      <c r="C727" s="666" t="s">
        <v>562</v>
      </c>
      <c r="D727" s="667" t="s">
        <v>2189</v>
      </c>
      <c r="E727" s="666" t="s">
        <v>571</v>
      </c>
      <c r="F727" s="667" t="s">
        <v>2192</v>
      </c>
      <c r="G727" s="666" t="s">
        <v>580</v>
      </c>
      <c r="H727" s="666" t="s">
        <v>933</v>
      </c>
      <c r="I727" s="666" t="s">
        <v>760</v>
      </c>
      <c r="J727" s="666" t="s">
        <v>934</v>
      </c>
      <c r="K727" s="666"/>
      <c r="L727" s="668">
        <v>39.16233914383993</v>
      </c>
      <c r="M727" s="668">
        <v>6</v>
      </c>
      <c r="N727" s="669">
        <v>234.97403486303958</v>
      </c>
    </row>
    <row r="728" spans="1:14" ht="14.4" customHeight="1" x14ac:dyDescent="0.3">
      <c r="A728" s="664" t="s">
        <v>543</v>
      </c>
      <c r="B728" s="665" t="s">
        <v>2184</v>
      </c>
      <c r="C728" s="666" t="s">
        <v>562</v>
      </c>
      <c r="D728" s="667" t="s">
        <v>2189</v>
      </c>
      <c r="E728" s="666" t="s">
        <v>571</v>
      </c>
      <c r="F728" s="667" t="s">
        <v>2192</v>
      </c>
      <c r="G728" s="666" t="s">
        <v>580</v>
      </c>
      <c r="H728" s="666" t="s">
        <v>1458</v>
      </c>
      <c r="I728" s="666" t="s">
        <v>1459</v>
      </c>
      <c r="J728" s="666" t="s">
        <v>1460</v>
      </c>
      <c r="K728" s="666" t="s">
        <v>1461</v>
      </c>
      <c r="L728" s="668">
        <v>325.1595320406845</v>
      </c>
      <c r="M728" s="668">
        <v>13</v>
      </c>
      <c r="N728" s="669">
        <v>4227.0739165288987</v>
      </c>
    </row>
    <row r="729" spans="1:14" ht="14.4" customHeight="1" x14ac:dyDescent="0.3">
      <c r="A729" s="664" t="s">
        <v>543</v>
      </c>
      <c r="B729" s="665" t="s">
        <v>2184</v>
      </c>
      <c r="C729" s="666" t="s">
        <v>562</v>
      </c>
      <c r="D729" s="667" t="s">
        <v>2189</v>
      </c>
      <c r="E729" s="666" t="s">
        <v>571</v>
      </c>
      <c r="F729" s="667" t="s">
        <v>2192</v>
      </c>
      <c r="G729" s="666" t="s">
        <v>580</v>
      </c>
      <c r="H729" s="666" t="s">
        <v>1462</v>
      </c>
      <c r="I729" s="666" t="s">
        <v>760</v>
      </c>
      <c r="J729" s="666" t="s">
        <v>1463</v>
      </c>
      <c r="K729" s="666"/>
      <c r="L729" s="668">
        <v>53.116569938147435</v>
      </c>
      <c r="M729" s="668">
        <v>4</v>
      </c>
      <c r="N729" s="669">
        <v>212.46627975258974</v>
      </c>
    </row>
    <row r="730" spans="1:14" ht="14.4" customHeight="1" x14ac:dyDescent="0.3">
      <c r="A730" s="664" t="s">
        <v>543</v>
      </c>
      <c r="B730" s="665" t="s">
        <v>2184</v>
      </c>
      <c r="C730" s="666" t="s">
        <v>562</v>
      </c>
      <c r="D730" s="667" t="s">
        <v>2189</v>
      </c>
      <c r="E730" s="666" t="s">
        <v>571</v>
      </c>
      <c r="F730" s="667" t="s">
        <v>2192</v>
      </c>
      <c r="G730" s="666" t="s">
        <v>580</v>
      </c>
      <c r="H730" s="666" t="s">
        <v>937</v>
      </c>
      <c r="I730" s="666" t="s">
        <v>938</v>
      </c>
      <c r="J730" s="666" t="s">
        <v>939</v>
      </c>
      <c r="K730" s="666"/>
      <c r="L730" s="668">
        <v>252.97801761954068</v>
      </c>
      <c r="M730" s="668">
        <v>1</v>
      </c>
      <c r="N730" s="669">
        <v>252.97801761954068</v>
      </c>
    </row>
    <row r="731" spans="1:14" ht="14.4" customHeight="1" x14ac:dyDescent="0.3">
      <c r="A731" s="664" t="s">
        <v>543</v>
      </c>
      <c r="B731" s="665" t="s">
        <v>2184</v>
      </c>
      <c r="C731" s="666" t="s">
        <v>562</v>
      </c>
      <c r="D731" s="667" t="s">
        <v>2189</v>
      </c>
      <c r="E731" s="666" t="s">
        <v>571</v>
      </c>
      <c r="F731" s="667" t="s">
        <v>2192</v>
      </c>
      <c r="G731" s="666" t="s">
        <v>580</v>
      </c>
      <c r="H731" s="666" t="s">
        <v>1464</v>
      </c>
      <c r="I731" s="666" t="s">
        <v>760</v>
      </c>
      <c r="J731" s="666" t="s">
        <v>1465</v>
      </c>
      <c r="K731" s="666"/>
      <c r="L731" s="668">
        <v>78.008564031150513</v>
      </c>
      <c r="M731" s="668">
        <v>42</v>
      </c>
      <c r="N731" s="669">
        <v>3276.3596893083218</v>
      </c>
    </row>
    <row r="732" spans="1:14" ht="14.4" customHeight="1" x14ac:dyDescent="0.3">
      <c r="A732" s="664" t="s">
        <v>543</v>
      </c>
      <c r="B732" s="665" t="s">
        <v>2184</v>
      </c>
      <c r="C732" s="666" t="s">
        <v>562</v>
      </c>
      <c r="D732" s="667" t="s">
        <v>2189</v>
      </c>
      <c r="E732" s="666" t="s">
        <v>571</v>
      </c>
      <c r="F732" s="667" t="s">
        <v>2192</v>
      </c>
      <c r="G732" s="666" t="s">
        <v>580</v>
      </c>
      <c r="H732" s="666" t="s">
        <v>946</v>
      </c>
      <c r="I732" s="666" t="s">
        <v>947</v>
      </c>
      <c r="J732" s="666" t="s">
        <v>948</v>
      </c>
      <c r="K732" s="666" t="s">
        <v>949</v>
      </c>
      <c r="L732" s="668">
        <v>275.31</v>
      </c>
      <c r="M732" s="668">
        <v>1</v>
      </c>
      <c r="N732" s="669">
        <v>275.31</v>
      </c>
    </row>
    <row r="733" spans="1:14" ht="14.4" customHeight="1" x14ac:dyDescent="0.3">
      <c r="A733" s="664" t="s">
        <v>543</v>
      </c>
      <c r="B733" s="665" t="s">
        <v>2184</v>
      </c>
      <c r="C733" s="666" t="s">
        <v>562</v>
      </c>
      <c r="D733" s="667" t="s">
        <v>2189</v>
      </c>
      <c r="E733" s="666" t="s">
        <v>571</v>
      </c>
      <c r="F733" s="667" t="s">
        <v>2192</v>
      </c>
      <c r="G733" s="666" t="s">
        <v>580</v>
      </c>
      <c r="H733" s="666" t="s">
        <v>2071</v>
      </c>
      <c r="I733" s="666" t="s">
        <v>2072</v>
      </c>
      <c r="J733" s="666" t="s">
        <v>2073</v>
      </c>
      <c r="K733" s="666" t="s">
        <v>1858</v>
      </c>
      <c r="L733" s="668">
        <v>6050.0099999999993</v>
      </c>
      <c r="M733" s="668">
        <v>1</v>
      </c>
      <c r="N733" s="669">
        <v>6050.0099999999993</v>
      </c>
    </row>
    <row r="734" spans="1:14" ht="14.4" customHeight="1" x14ac:dyDescent="0.3">
      <c r="A734" s="664" t="s">
        <v>543</v>
      </c>
      <c r="B734" s="665" t="s">
        <v>2184</v>
      </c>
      <c r="C734" s="666" t="s">
        <v>562</v>
      </c>
      <c r="D734" s="667" t="s">
        <v>2189</v>
      </c>
      <c r="E734" s="666" t="s">
        <v>571</v>
      </c>
      <c r="F734" s="667" t="s">
        <v>2192</v>
      </c>
      <c r="G734" s="666" t="s">
        <v>580</v>
      </c>
      <c r="H734" s="666" t="s">
        <v>2074</v>
      </c>
      <c r="I734" s="666" t="s">
        <v>2074</v>
      </c>
      <c r="J734" s="666" t="s">
        <v>2075</v>
      </c>
      <c r="K734" s="666" t="s">
        <v>586</v>
      </c>
      <c r="L734" s="668">
        <v>365.97420648246549</v>
      </c>
      <c r="M734" s="668">
        <v>1</v>
      </c>
      <c r="N734" s="669">
        <v>365.97420648246549</v>
      </c>
    </row>
    <row r="735" spans="1:14" ht="14.4" customHeight="1" x14ac:dyDescent="0.3">
      <c r="A735" s="664" t="s">
        <v>543</v>
      </c>
      <c r="B735" s="665" t="s">
        <v>2184</v>
      </c>
      <c r="C735" s="666" t="s">
        <v>562</v>
      </c>
      <c r="D735" s="667" t="s">
        <v>2189</v>
      </c>
      <c r="E735" s="666" t="s">
        <v>571</v>
      </c>
      <c r="F735" s="667" t="s">
        <v>2192</v>
      </c>
      <c r="G735" s="666" t="s">
        <v>580</v>
      </c>
      <c r="H735" s="666" t="s">
        <v>2076</v>
      </c>
      <c r="I735" s="666" t="s">
        <v>2077</v>
      </c>
      <c r="J735" s="666" t="s">
        <v>2078</v>
      </c>
      <c r="K735" s="666" t="s">
        <v>841</v>
      </c>
      <c r="L735" s="668">
        <v>17.39</v>
      </c>
      <c r="M735" s="668">
        <v>440</v>
      </c>
      <c r="N735" s="669">
        <v>7651.6</v>
      </c>
    </row>
    <row r="736" spans="1:14" ht="14.4" customHeight="1" x14ac:dyDescent="0.3">
      <c r="A736" s="664" t="s">
        <v>543</v>
      </c>
      <c r="B736" s="665" t="s">
        <v>2184</v>
      </c>
      <c r="C736" s="666" t="s">
        <v>562</v>
      </c>
      <c r="D736" s="667" t="s">
        <v>2189</v>
      </c>
      <c r="E736" s="666" t="s">
        <v>571</v>
      </c>
      <c r="F736" s="667" t="s">
        <v>2192</v>
      </c>
      <c r="G736" s="666" t="s">
        <v>580</v>
      </c>
      <c r="H736" s="666" t="s">
        <v>2079</v>
      </c>
      <c r="I736" s="666" t="s">
        <v>2080</v>
      </c>
      <c r="J736" s="666" t="s">
        <v>2081</v>
      </c>
      <c r="K736" s="666"/>
      <c r="L736" s="668">
        <v>97.052940590501748</v>
      </c>
      <c r="M736" s="668">
        <v>1</v>
      </c>
      <c r="N736" s="669">
        <v>97.052940590501748</v>
      </c>
    </row>
    <row r="737" spans="1:14" ht="14.4" customHeight="1" x14ac:dyDescent="0.3">
      <c r="A737" s="664" t="s">
        <v>543</v>
      </c>
      <c r="B737" s="665" t="s">
        <v>2184</v>
      </c>
      <c r="C737" s="666" t="s">
        <v>562</v>
      </c>
      <c r="D737" s="667" t="s">
        <v>2189</v>
      </c>
      <c r="E737" s="666" t="s">
        <v>571</v>
      </c>
      <c r="F737" s="667" t="s">
        <v>2192</v>
      </c>
      <c r="G737" s="666" t="s">
        <v>580</v>
      </c>
      <c r="H737" s="666" t="s">
        <v>958</v>
      </c>
      <c r="I737" s="666" t="s">
        <v>760</v>
      </c>
      <c r="J737" s="666" t="s">
        <v>959</v>
      </c>
      <c r="K737" s="666"/>
      <c r="L737" s="668">
        <v>33.299989701911294</v>
      </c>
      <c r="M737" s="668">
        <v>120</v>
      </c>
      <c r="N737" s="669">
        <v>3995.9987642293554</v>
      </c>
    </row>
    <row r="738" spans="1:14" ht="14.4" customHeight="1" x14ac:dyDescent="0.3">
      <c r="A738" s="664" t="s">
        <v>543</v>
      </c>
      <c r="B738" s="665" t="s">
        <v>2184</v>
      </c>
      <c r="C738" s="666" t="s">
        <v>562</v>
      </c>
      <c r="D738" s="667" t="s">
        <v>2189</v>
      </c>
      <c r="E738" s="666" t="s">
        <v>571</v>
      </c>
      <c r="F738" s="667" t="s">
        <v>2192</v>
      </c>
      <c r="G738" s="666" t="s">
        <v>580</v>
      </c>
      <c r="H738" s="666" t="s">
        <v>2082</v>
      </c>
      <c r="I738" s="666" t="s">
        <v>2083</v>
      </c>
      <c r="J738" s="666" t="s">
        <v>2084</v>
      </c>
      <c r="K738" s="666" t="s">
        <v>2085</v>
      </c>
      <c r="L738" s="668">
        <v>2800.0000000000005</v>
      </c>
      <c r="M738" s="668">
        <v>1</v>
      </c>
      <c r="N738" s="669">
        <v>2800.0000000000005</v>
      </c>
    </row>
    <row r="739" spans="1:14" ht="14.4" customHeight="1" x14ac:dyDescent="0.3">
      <c r="A739" s="664" t="s">
        <v>543</v>
      </c>
      <c r="B739" s="665" t="s">
        <v>2184</v>
      </c>
      <c r="C739" s="666" t="s">
        <v>562</v>
      </c>
      <c r="D739" s="667" t="s">
        <v>2189</v>
      </c>
      <c r="E739" s="666" t="s">
        <v>571</v>
      </c>
      <c r="F739" s="667" t="s">
        <v>2192</v>
      </c>
      <c r="G739" s="666" t="s">
        <v>580</v>
      </c>
      <c r="H739" s="666" t="s">
        <v>2086</v>
      </c>
      <c r="I739" s="666" t="s">
        <v>2087</v>
      </c>
      <c r="J739" s="666" t="s">
        <v>2088</v>
      </c>
      <c r="K739" s="666" t="s">
        <v>2089</v>
      </c>
      <c r="L739" s="668">
        <v>80.370000000000019</v>
      </c>
      <c r="M739" s="668">
        <v>5</v>
      </c>
      <c r="N739" s="669">
        <v>401.85000000000008</v>
      </c>
    </row>
    <row r="740" spans="1:14" ht="14.4" customHeight="1" x14ac:dyDescent="0.3">
      <c r="A740" s="664" t="s">
        <v>543</v>
      </c>
      <c r="B740" s="665" t="s">
        <v>2184</v>
      </c>
      <c r="C740" s="666" t="s">
        <v>562</v>
      </c>
      <c r="D740" s="667" t="s">
        <v>2189</v>
      </c>
      <c r="E740" s="666" t="s">
        <v>571</v>
      </c>
      <c r="F740" s="667" t="s">
        <v>2192</v>
      </c>
      <c r="G740" s="666" t="s">
        <v>580</v>
      </c>
      <c r="H740" s="666" t="s">
        <v>2090</v>
      </c>
      <c r="I740" s="666" t="s">
        <v>2091</v>
      </c>
      <c r="J740" s="666" t="s">
        <v>2092</v>
      </c>
      <c r="K740" s="666" t="s">
        <v>1983</v>
      </c>
      <c r="L740" s="668">
        <v>58.120001988765075</v>
      </c>
      <c r="M740" s="668">
        <v>2</v>
      </c>
      <c r="N740" s="669">
        <v>116.24000397753015</v>
      </c>
    </row>
    <row r="741" spans="1:14" ht="14.4" customHeight="1" x14ac:dyDescent="0.3">
      <c r="A741" s="664" t="s">
        <v>543</v>
      </c>
      <c r="B741" s="665" t="s">
        <v>2184</v>
      </c>
      <c r="C741" s="666" t="s">
        <v>562</v>
      </c>
      <c r="D741" s="667" t="s">
        <v>2189</v>
      </c>
      <c r="E741" s="666" t="s">
        <v>571</v>
      </c>
      <c r="F741" s="667" t="s">
        <v>2192</v>
      </c>
      <c r="G741" s="666" t="s">
        <v>580</v>
      </c>
      <c r="H741" s="666" t="s">
        <v>2093</v>
      </c>
      <c r="I741" s="666" t="s">
        <v>2094</v>
      </c>
      <c r="J741" s="666" t="s">
        <v>2095</v>
      </c>
      <c r="K741" s="666" t="s">
        <v>2096</v>
      </c>
      <c r="L741" s="668">
        <v>119.26</v>
      </c>
      <c r="M741" s="668">
        <v>3</v>
      </c>
      <c r="N741" s="669">
        <v>357.78000000000003</v>
      </c>
    </row>
    <row r="742" spans="1:14" ht="14.4" customHeight="1" x14ac:dyDescent="0.3">
      <c r="A742" s="664" t="s">
        <v>543</v>
      </c>
      <c r="B742" s="665" t="s">
        <v>2184</v>
      </c>
      <c r="C742" s="666" t="s">
        <v>562</v>
      </c>
      <c r="D742" s="667" t="s">
        <v>2189</v>
      </c>
      <c r="E742" s="666" t="s">
        <v>571</v>
      </c>
      <c r="F742" s="667" t="s">
        <v>2192</v>
      </c>
      <c r="G742" s="666" t="s">
        <v>580</v>
      </c>
      <c r="H742" s="666" t="s">
        <v>1484</v>
      </c>
      <c r="I742" s="666" t="s">
        <v>1485</v>
      </c>
      <c r="J742" s="666" t="s">
        <v>1486</v>
      </c>
      <c r="K742" s="666" t="s">
        <v>1487</v>
      </c>
      <c r="L742" s="668">
        <v>45.989999999999995</v>
      </c>
      <c r="M742" s="668">
        <v>1</v>
      </c>
      <c r="N742" s="669">
        <v>45.989999999999995</v>
      </c>
    </row>
    <row r="743" spans="1:14" ht="14.4" customHeight="1" x14ac:dyDescent="0.3">
      <c r="A743" s="664" t="s">
        <v>543</v>
      </c>
      <c r="B743" s="665" t="s">
        <v>2184</v>
      </c>
      <c r="C743" s="666" t="s">
        <v>562</v>
      </c>
      <c r="D743" s="667" t="s">
        <v>2189</v>
      </c>
      <c r="E743" s="666" t="s">
        <v>571</v>
      </c>
      <c r="F743" s="667" t="s">
        <v>2192</v>
      </c>
      <c r="G743" s="666" t="s">
        <v>580</v>
      </c>
      <c r="H743" s="666" t="s">
        <v>2097</v>
      </c>
      <c r="I743" s="666" t="s">
        <v>2098</v>
      </c>
      <c r="J743" s="666" t="s">
        <v>2099</v>
      </c>
      <c r="K743" s="666" t="s">
        <v>2100</v>
      </c>
      <c r="L743" s="668">
        <v>58.360000000000028</v>
      </c>
      <c r="M743" s="668">
        <v>1</v>
      </c>
      <c r="N743" s="669">
        <v>58.360000000000028</v>
      </c>
    </row>
    <row r="744" spans="1:14" ht="14.4" customHeight="1" x14ac:dyDescent="0.3">
      <c r="A744" s="664" t="s">
        <v>543</v>
      </c>
      <c r="B744" s="665" t="s">
        <v>2184</v>
      </c>
      <c r="C744" s="666" t="s">
        <v>562</v>
      </c>
      <c r="D744" s="667" t="s">
        <v>2189</v>
      </c>
      <c r="E744" s="666" t="s">
        <v>571</v>
      </c>
      <c r="F744" s="667" t="s">
        <v>2192</v>
      </c>
      <c r="G744" s="666" t="s">
        <v>580</v>
      </c>
      <c r="H744" s="666" t="s">
        <v>980</v>
      </c>
      <c r="I744" s="666" t="s">
        <v>760</v>
      </c>
      <c r="J744" s="666" t="s">
        <v>981</v>
      </c>
      <c r="K744" s="666"/>
      <c r="L744" s="668">
        <v>29.385000000000019</v>
      </c>
      <c r="M744" s="668">
        <v>4</v>
      </c>
      <c r="N744" s="669">
        <v>117.54000000000008</v>
      </c>
    </row>
    <row r="745" spans="1:14" ht="14.4" customHeight="1" x14ac:dyDescent="0.3">
      <c r="A745" s="664" t="s">
        <v>543</v>
      </c>
      <c r="B745" s="665" t="s">
        <v>2184</v>
      </c>
      <c r="C745" s="666" t="s">
        <v>562</v>
      </c>
      <c r="D745" s="667" t="s">
        <v>2189</v>
      </c>
      <c r="E745" s="666" t="s">
        <v>571</v>
      </c>
      <c r="F745" s="667" t="s">
        <v>2192</v>
      </c>
      <c r="G745" s="666" t="s">
        <v>580</v>
      </c>
      <c r="H745" s="666" t="s">
        <v>1518</v>
      </c>
      <c r="I745" s="666" t="s">
        <v>1518</v>
      </c>
      <c r="J745" s="666" t="s">
        <v>988</v>
      </c>
      <c r="K745" s="666" t="s">
        <v>1519</v>
      </c>
      <c r="L745" s="668">
        <v>43.999999503153795</v>
      </c>
      <c r="M745" s="668">
        <v>2</v>
      </c>
      <c r="N745" s="669">
        <v>87.99999900630759</v>
      </c>
    </row>
    <row r="746" spans="1:14" ht="14.4" customHeight="1" x14ac:dyDescent="0.3">
      <c r="A746" s="664" t="s">
        <v>543</v>
      </c>
      <c r="B746" s="665" t="s">
        <v>2184</v>
      </c>
      <c r="C746" s="666" t="s">
        <v>562</v>
      </c>
      <c r="D746" s="667" t="s">
        <v>2189</v>
      </c>
      <c r="E746" s="666" t="s">
        <v>571</v>
      </c>
      <c r="F746" s="667" t="s">
        <v>2192</v>
      </c>
      <c r="G746" s="666" t="s">
        <v>580</v>
      </c>
      <c r="H746" s="666" t="s">
        <v>2101</v>
      </c>
      <c r="I746" s="666" t="s">
        <v>2101</v>
      </c>
      <c r="J746" s="666" t="s">
        <v>2102</v>
      </c>
      <c r="K746" s="666" t="s">
        <v>2103</v>
      </c>
      <c r="L746" s="668">
        <v>111.72</v>
      </c>
      <c r="M746" s="668">
        <v>1</v>
      </c>
      <c r="N746" s="669">
        <v>111.72</v>
      </c>
    </row>
    <row r="747" spans="1:14" ht="14.4" customHeight="1" x14ac:dyDescent="0.3">
      <c r="A747" s="664" t="s">
        <v>543</v>
      </c>
      <c r="B747" s="665" t="s">
        <v>2184</v>
      </c>
      <c r="C747" s="666" t="s">
        <v>562</v>
      </c>
      <c r="D747" s="667" t="s">
        <v>2189</v>
      </c>
      <c r="E747" s="666" t="s">
        <v>571</v>
      </c>
      <c r="F747" s="667" t="s">
        <v>2192</v>
      </c>
      <c r="G747" s="666" t="s">
        <v>580</v>
      </c>
      <c r="H747" s="666" t="s">
        <v>994</v>
      </c>
      <c r="I747" s="666" t="s">
        <v>994</v>
      </c>
      <c r="J747" s="666" t="s">
        <v>995</v>
      </c>
      <c r="K747" s="666" t="s">
        <v>996</v>
      </c>
      <c r="L747" s="668">
        <v>179.97507253900469</v>
      </c>
      <c r="M747" s="668">
        <v>3</v>
      </c>
      <c r="N747" s="669">
        <v>539.92521761701403</v>
      </c>
    </row>
    <row r="748" spans="1:14" ht="14.4" customHeight="1" x14ac:dyDescent="0.3">
      <c r="A748" s="664" t="s">
        <v>543</v>
      </c>
      <c r="B748" s="665" t="s">
        <v>2184</v>
      </c>
      <c r="C748" s="666" t="s">
        <v>562</v>
      </c>
      <c r="D748" s="667" t="s">
        <v>2189</v>
      </c>
      <c r="E748" s="666" t="s">
        <v>571</v>
      </c>
      <c r="F748" s="667" t="s">
        <v>2192</v>
      </c>
      <c r="G748" s="666" t="s">
        <v>580</v>
      </c>
      <c r="H748" s="666" t="s">
        <v>1523</v>
      </c>
      <c r="I748" s="666" t="s">
        <v>1523</v>
      </c>
      <c r="J748" s="666" t="s">
        <v>1524</v>
      </c>
      <c r="K748" s="666" t="s">
        <v>1525</v>
      </c>
      <c r="L748" s="668">
        <v>350.88</v>
      </c>
      <c r="M748" s="668">
        <v>1</v>
      </c>
      <c r="N748" s="669">
        <v>350.88</v>
      </c>
    </row>
    <row r="749" spans="1:14" ht="14.4" customHeight="1" x14ac:dyDescent="0.3">
      <c r="A749" s="664" t="s">
        <v>543</v>
      </c>
      <c r="B749" s="665" t="s">
        <v>2184</v>
      </c>
      <c r="C749" s="666" t="s">
        <v>562</v>
      </c>
      <c r="D749" s="667" t="s">
        <v>2189</v>
      </c>
      <c r="E749" s="666" t="s">
        <v>571</v>
      </c>
      <c r="F749" s="667" t="s">
        <v>2192</v>
      </c>
      <c r="G749" s="666" t="s">
        <v>580</v>
      </c>
      <c r="H749" s="666" t="s">
        <v>1013</v>
      </c>
      <c r="I749" s="666" t="s">
        <v>1013</v>
      </c>
      <c r="J749" s="666" t="s">
        <v>1014</v>
      </c>
      <c r="K749" s="666" t="s">
        <v>1015</v>
      </c>
      <c r="L749" s="668">
        <v>123.23</v>
      </c>
      <c r="M749" s="668">
        <v>1</v>
      </c>
      <c r="N749" s="669">
        <v>123.23</v>
      </c>
    </row>
    <row r="750" spans="1:14" ht="14.4" customHeight="1" x14ac:dyDescent="0.3">
      <c r="A750" s="664" t="s">
        <v>543</v>
      </c>
      <c r="B750" s="665" t="s">
        <v>2184</v>
      </c>
      <c r="C750" s="666" t="s">
        <v>562</v>
      </c>
      <c r="D750" s="667" t="s">
        <v>2189</v>
      </c>
      <c r="E750" s="666" t="s">
        <v>571</v>
      </c>
      <c r="F750" s="667" t="s">
        <v>2192</v>
      </c>
      <c r="G750" s="666" t="s">
        <v>580</v>
      </c>
      <c r="H750" s="666" t="s">
        <v>1547</v>
      </c>
      <c r="I750" s="666" t="s">
        <v>1547</v>
      </c>
      <c r="J750" s="666" t="s">
        <v>1548</v>
      </c>
      <c r="K750" s="666" t="s">
        <v>1549</v>
      </c>
      <c r="L750" s="668">
        <v>95.189999999999984</v>
      </c>
      <c r="M750" s="668">
        <v>1</v>
      </c>
      <c r="N750" s="669">
        <v>95.189999999999984</v>
      </c>
    </row>
    <row r="751" spans="1:14" ht="14.4" customHeight="1" x14ac:dyDescent="0.3">
      <c r="A751" s="664" t="s">
        <v>543</v>
      </c>
      <c r="B751" s="665" t="s">
        <v>2184</v>
      </c>
      <c r="C751" s="666" t="s">
        <v>562</v>
      </c>
      <c r="D751" s="667" t="s">
        <v>2189</v>
      </c>
      <c r="E751" s="666" t="s">
        <v>571</v>
      </c>
      <c r="F751" s="667" t="s">
        <v>2192</v>
      </c>
      <c r="G751" s="666" t="s">
        <v>580</v>
      </c>
      <c r="H751" s="666" t="s">
        <v>1019</v>
      </c>
      <c r="I751" s="666" t="s">
        <v>1019</v>
      </c>
      <c r="J751" s="666" t="s">
        <v>1020</v>
      </c>
      <c r="K751" s="666" t="s">
        <v>1021</v>
      </c>
      <c r="L751" s="668">
        <v>50.3</v>
      </c>
      <c r="M751" s="668">
        <v>4</v>
      </c>
      <c r="N751" s="669">
        <v>201.2</v>
      </c>
    </row>
    <row r="752" spans="1:14" ht="14.4" customHeight="1" x14ac:dyDescent="0.3">
      <c r="A752" s="664" t="s">
        <v>543</v>
      </c>
      <c r="B752" s="665" t="s">
        <v>2184</v>
      </c>
      <c r="C752" s="666" t="s">
        <v>562</v>
      </c>
      <c r="D752" s="667" t="s">
        <v>2189</v>
      </c>
      <c r="E752" s="666" t="s">
        <v>571</v>
      </c>
      <c r="F752" s="667" t="s">
        <v>2192</v>
      </c>
      <c r="G752" s="666" t="s">
        <v>580</v>
      </c>
      <c r="H752" s="666" t="s">
        <v>2104</v>
      </c>
      <c r="I752" s="666" t="s">
        <v>2104</v>
      </c>
      <c r="J752" s="666" t="s">
        <v>2105</v>
      </c>
      <c r="K752" s="666" t="s">
        <v>2106</v>
      </c>
      <c r="L752" s="668">
        <v>158.16</v>
      </c>
      <c r="M752" s="668">
        <v>1</v>
      </c>
      <c r="N752" s="669">
        <v>158.16</v>
      </c>
    </row>
    <row r="753" spans="1:14" ht="14.4" customHeight="1" x14ac:dyDescent="0.3">
      <c r="A753" s="664" t="s">
        <v>543</v>
      </c>
      <c r="B753" s="665" t="s">
        <v>2184</v>
      </c>
      <c r="C753" s="666" t="s">
        <v>562</v>
      </c>
      <c r="D753" s="667" t="s">
        <v>2189</v>
      </c>
      <c r="E753" s="666" t="s">
        <v>571</v>
      </c>
      <c r="F753" s="667" t="s">
        <v>2192</v>
      </c>
      <c r="G753" s="666" t="s">
        <v>580</v>
      </c>
      <c r="H753" s="666" t="s">
        <v>2107</v>
      </c>
      <c r="I753" s="666" t="s">
        <v>2108</v>
      </c>
      <c r="J753" s="666" t="s">
        <v>2092</v>
      </c>
      <c r="K753" s="666" t="s">
        <v>2070</v>
      </c>
      <c r="L753" s="668">
        <v>104.49940699238267</v>
      </c>
      <c r="M753" s="668">
        <v>1</v>
      </c>
      <c r="N753" s="669">
        <v>104.49940699238267</v>
      </c>
    </row>
    <row r="754" spans="1:14" ht="14.4" customHeight="1" x14ac:dyDescent="0.3">
      <c r="A754" s="664" t="s">
        <v>543</v>
      </c>
      <c r="B754" s="665" t="s">
        <v>2184</v>
      </c>
      <c r="C754" s="666" t="s">
        <v>562</v>
      </c>
      <c r="D754" s="667" t="s">
        <v>2189</v>
      </c>
      <c r="E754" s="666" t="s">
        <v>571</v>
      </c>
      <c r="F754" s="667" t="s">
        <v>2192</v>
      </c>
      <c r="G754" s="666" t="s">
        <v>1027</v>
      </c>
      <c r="H754" s="666" t="s">
        <v>1031</v>
      </c>
      <c r="I754" s="666" t="s">
        <v>1032</v>
      </c>
      <c r="J754" s="666" t="s">
        <v>1033</v>
      </c>
      <c r="K754" s="666" t="s">
        <v>1034</v>
      </c>
      <c r="L754" s="668">
        <v>34.75</v>
      </c>
      <c r="M754" s="668">
        <v>20</v>
      </c>
      <c r="N754" s="669">
        <v>695</v>
      </c>
    </row>
    <row r="755" spans="1:14" ht="14.4" customHeight="1" x14ac:dyDescent="0.3">
      <c r="A755" s="664" t="s">
        <v>543</v>
      </c>
      <c r="B755" s="665" t="s">
        <v>2184</v>
      </c>
      <c r="C755" s="666" t="s">
        <v>562</v>
      </c>
      <c r="D755" s="667" t="s">
        <v>2189</v>
      </c>
      <c r="E755" s="666" t="s">
        <v>571</v>
      </c>
      <c r="F755" s="667" t="s">
        <v>2192</v>
      </c>
      <c r="G755" s="666" t="s">
        <v>1027</v>
      </c>
      <c r="H755" s="666" t="s">
        <v>1035</v>
      </c>
      <c r="I755" s="666" t="s">
        <v>1036</v>
      </c>
      <c r="J755" s="666" t="s">
        <v>1037</v>
      </c>
      <c r="K755" s="666" t="s">
        <v>1038</v>
      </c>
      <c r="L755" s="668">
        <v>45.190000000000005</v>
      </c>
      <c r="M755" s="668">
        <v>2</v>
      </c>
      <c r="N755" s="669">
        <v>90.38000000000001</v>
      </c>
    </row>
    <row r="756" spans="1:14" ht="14.4" customHeight="1" x14ac:dyDescent="0.3">
      <c r="A756" s="664" t="s">
        <v>543</v>
      </c>
      <c r="B756" s="665" t="s">
        <v>2184</v>
      </c>
      <c r="C756" s="666" t="s">
        <v>562</v>
      </c>
      <c r="D756" s="667" t="s">
        <v>2189</v>
      </c>
      <c r="E756" s="666" t="s">
        <v>571</v>
      </c>
      <c r="F756" s="667" t="s">
        <v>2192</v>
      </c>
      <c r="G756" s="666" t="s">
        <v>1027</v>
      </c>
      <c r="H756" s="666" t="s">
        <v>1575</v>
      </c>
      <c r="I756" s="666" t="s">
        <v>1575</v>
      </c>
      <c r="J756" s="666" t="s">
        <v>1119</v>
      </c>
      <c r="K756" s="666" t="s">
        <v>1576</v>
      </c>
      <c r="L756" s="668">
        <v>63.400000000000013</v>
      </c>
      <c r="M756" s="668">
        <v>2</v>
      </c>
      <c r="N756" s="669">
        <v>126.80000000000003</v>
      </c>
    </row>
    <row r="757" spans="1:14" ht="14.4" customHeight="1" x14ac:dyDescent="0.3">
      <c r="A757" s="664" t="s">
        <v>543</v>
      </c>
      <c r="B757" s="665" t="s">
        <v>2184</v>
      </c>
      <c r="C757" s="666" t="s">
        <v>562</v>
      </c>
      <c r="D757" s="667" t="s">
        <v>2189</v>
      </c>
      <c r="E757" s="666" t="s">
        <v>571</v>
      </c>
      <c r="F757" s="667" t="s">
        <v>2192</v>
      </c>
      <c r="G757" s="666" t="s">
        <v>1027</v>
      </c>
      <c r="H757" s="666" t="s">
        <v>1855</v>
      </c>
      <c r="I757" s="666" t="s">
        <v>1856</v>
      </c>
      <c r="J757" s="666" t="s">
        <v>1857</v>
      </c>
      <c r="K757" s="666" t="s">
        <v>1858</v>
      </c>
      <c r="L757" s="668">
        <v>67.110000486130758</v>
      </c>
      <c r="M757" s="668">
        <v>207</v>
      </c>
      <c r="N757" s="669">
        <v>13891.770100629066</v>
      </c>
    </row>
    <row r="758" spans="1:14" ht="14.4" customHeight="1" x14ac:dyDescent="0.3">
      <c r="A758" s="664" t="s">
        <v>543</v>
      </c>
      <c r="B758" s="665" t="s">
        <v>2184</v>
      </c>
      <c r="C758" s="666" t="s">
        <v>562</v>
      </c>
      <c r="D758" s="667" t="s">
        <v>2189</v>
      </c>
      <c r="E758" s="666" t="s">
        <v>571</v>
      </c>
      <c r="F758" s="667" t="s">
        <v>2192</v>
      </c>
      <c r="G758" s="666" t="s">
        <v>1027</v>
      </c>
      <c r="H758" s="666" t="s">
        <v>1859</v>
      </c>
      <c r="I758" s="666" t="s">
        <v>1860</v>
      </c>
      <c r="J758" s="666" t="s">
        <v>1861</v>
      </c>
      <c r="K758" s="666" t="s">
        <v>1089</v>
      </c>
      <c r="L758" s="668">
        <v>116.49999999999996</v>
      </c>
      <c r="M758" s="668">
        <v>1</v>
      </c>
      <c r="N758" s="669">
        <v>116.49999999999996</v>
      </c>
    </row>
    <row r="759" spans="1:14" ht="14.4" customHeight="1" x14ac:dyDescent="0.3">
      <c r="A759" s="664" t="s">
        <v>543</v>
      </c>
      <c r="B759" s="665" t="s">
        <v>2184</v>
      </c>
      <c r="C759" s="666" t="s">
        <v>562</v>
      </c>
      <c r="D759" s="667" t="s">
        <v>2189</v>
      </c>
      <c r="E759" s="666" t="s">
        <v>571</v>
      </c>
      <c r="F759" s="667" t="s">
        <v>2192</v>
      </c>
      <c r="G759" s="666" t="s">
        <v>1027</v>
      </c>
      <c r="H759" s="666" t="s">
        <v>2109</v>
      </c>
      <c r="I759" s="666" t="s">
        <v>2110</v>
      </c>
      <c r="J759" s="666" t="s">
        <v>1037</v>
      </c>
      <c r="K759" s="666" t="s">
        <v>2111</v>
      </c>
      <c r="L759" s="668">
        <v>129.32999999999998</v>
      </c>
      <c r="M759" s="668">
        <v>8</v>
      </c>
      <c r="N759" s="669">
        <v>1034.6399999999999</v>
      </c>
    </row>
    <row r="760" spans="1:14" ht="14.4" customHeight="1" x14ac:dyDescent="0.3">
      <c r="A760" s="664" t="s">
        <v>543</v>
      </c>
      <c r="B760" s="665" t="s">
        <v>2184</v>
      </c>
      <c r="C760" s="666" t="s">
        <v>562</v>
      </c>
      <c r="D760" s="667" t="s">
        <v>2189</v>
      </c>
      <c r="E760" s="666" t="s">
        <v>571</v>
      </c>
      <c r="F760" s="667" t="s">
        <v>2192</v>
      </c>
      <c r="G760" s="666" t="s">
        <v>1027</v>
      </c>
      <c r="H760" s="666" t="s">
        <v>2112</v>
      </c>
      <c r="I760" s="666" t="s">
        <v>2113</v>
      </c>
      <c r="J760" s="666" t="s">
        <v>2114</v>
      </c>
      <c r="K760" s="666" t="s">
        <v>2115</v>
      </c>
      <c r="L760" s="668">
        <v>24.93</v>
      </c>
      <c r="M760" s="668">
        <v>1</v>
      </c>
      <c r="N760" s="669">
        <v>24.93</v>
      </c>
    </row>
    <row r="761" spans="1:14" ht="14.4" customHeight="1" x14ac:dyDescent="0.3">
      <c r="A761" s="664" t="s">
        <v>543</v>
      </c>
      <c r="B761" s="665" t="s">
        <v>2184</v>
      </c>
      <c r="C761" s="666" t="s">
        <v>562</v>
      </c>
      <c r="D761" s="667" t="s">
        <v>2189</v>
      </c>
      <c r="E761" s="666" t="s">
        <v>571</v>
      </c>
      <c r="F761" s="667" t="s">
        <v>2192</v>
      </c>
      <c r="G761" s="666" t="s">
        <v>1027</v>
      </c>
      <c r="H761" s="666" t="s">
        <v>1090</v>
      </c>
      <c r="I761" s="666" t="s">
        <v>1091</v>
      </c>
      <c r="J761" s="666" t="s">
        <v>1092</v>
      </c>
      <c r="K761" s="666" t="s">
        <v>1093</v>
      </c>
      <c r="L761" s="668">
        <v>465.54088005939633</v>
      </c>
      <c r="M761" s="668">
        <v>7</v>
      </c>
      <c r="N761" s="669">
        <v>3258.7861604157742</v>
      </c>
    </row>
    <row r="762" spans="1:14" ht="14.4" customHeight="1" x14ac:dyDescent="0.3">
      <c r="A762" s="664" t="s">
        <v>543</v>
      </c>
      <c r="B762" s="665" t="s">
        <v>2184</v>
      </c>
      <c r="C762" s="666" t="s">
        <v>562</v>
      </c>
      <c r="D762" s="667" t="s">
        <v>2189</v>
      </c>
      <c r="E762" s="666" t="s">
        <v>571</v>
      </c>
      <c r="F762" s="667" t="s">
        <v>2192</v>
      </c>
      <c r="G762" s="666" t="s">
        <v>1027</v>
      </c>
      <c r="H762" s="666" t="s">
        <v>2116</v>
      </c>
      <c r="I762" s="666" t="s">
        <v>2117</v>
      </c>
      <c r="J762" s="666" t="s">
        <v>2118</v>
      </c>
      <c r="K762" s="666" t="s">
        <v>2119</v>
      </c>
      <c r="L762" s="668">
        <v>90.66</v>
      </c>
      <c r="M762" s="668">
        <v>1</v>
      </c>
      <c r="N762" s="669">
        <v>90.66</v>
      </c>
    </row>
    <row r="763" spans="1:14" ht="14.4" customHeight="1" x14ac:dyDescent="0.3">
      <c r="A763" s="664" t="s">
        <v>543</v>
      </c>
      <c r="B763" s="665" t="s">
        <v>2184</v>
      </c>
      <c r="C763" s="666" t="s">
        <v>562</v>
      </c>
      <c r="D763" s="667" t="s">
        <v>2189</v>
      </c>
      <c r="E763" s="666" t="s">
        <v>571</v>
      </c>
      <c r="F763" s="667" t="s">
        <v>2192</v>
      </c>
      <c r="G763" s="666" t="s">
        <v>1027</v>
      </c>
      <c r="H763" s="666" t="s">
        <v>2120</v>
      </c>
      <c r="I763" s="666" t="s">
        <v>2121</v>
      </c>
      <c r="J763" s="666" t="s">
        <v>2122</v>
      </c>
      <c r="K763" s="666" t="s">
        <v>579</v>
      </c>
      <c r="L763" s="668">
        <v>135.77999999999997</v>
      </c>
      <c r="M763" s="668">
        <v>1</v>
      </c>
      <c r="N763" s="669">
        <v>135.77999999999997</v>
      </c>
    </row>
    <row r="764" spans="1:14" ht="14.4" customHeight="1" x14ac:dyDescent="0.3">
      <c r="A764" s="664" t="s">
        <v>543</v>
      </c>
      <c r="B764" s="665" t="s">
        <v>2184</v>
      </c>
      <c r="C764" s="666" t="s">
        <v>562</v>
      </c>
      <c r="D764" s="667" t="s">
        <v>2189</v>
      </c>
      <c r="E764" s="666" t="s">
        <v>571</v>
      </c>
      <c r="F764" s="667" t="s">
        <v>2192</v>
      </c>
      <c r="G764" s="666" t="s">
        <v>1027</v>
      </c>
      <c r="H764" s="666" t="s">
        <v>2123</v>
      </c>
      <c r="I764" s="666" t="s">
        <v>2124</v>
      </c>
      <c r="J764" s="666" t="s">
        <v>2125</v>
      </c>
      <c r="K764" s="666" t="s">
        <v>1869</v>
      </c>
      <c r="L764" s="668">
        <v>75.910000000000025</v>
      </c>
      <c r="M764" s="668">
        <v>1</v>
      </c>
      <c r="N764" s="669">
        <v>75.910000000000025</v>
      </c>
    </row>
    <row r="765" spans="1:14" ht="14.4" customHeight="1" x14ac:dyDescent="0.3">
      <c r="A765" s="664" t="s">
        <v>543</v>
      </c>
      <c r="B765" s="665" t="s">
        <v>2184</v>
      </c>
      <c r="C765" s="666" t="s">
        <v>562</v>
      </c>
      <c r="D765" s="667" t="s">
        <v>2189</v>
      </c>
      <c r="E765" s="666" t="s">
        <v>571</v>
      </c>
      <c r="F765" s="667" t="s">
        <v>2192</v>
      </c>
      <c r="G765" s="666" t="s">
        <v>1027</v>
      </c>
      <c r="H765" s="666" t="s">
        <v>1866</v>
      </c>
      <c r="I765" s="666" t="s">
        <v>1867</v>
      </c>
      <c r="J765" s="666" t="s">
        <v>1868</v>
      </c>
      <c r="K765" s="666" t="s">
        <v>1869</v>
      </c>
      <c r="L765" s="668">
        <v>71.17</v>
      </c>
      <c r="M765" s="668">
        <v>2</v>
      </c>
      <c r="N765" s="669">
        <v>142.34</v>
      </c>
    </row>
    <row r="766" spans="1:14" ht="14.4" customHeight="1" x14ac:dyDescent="0.3">
      <c r="A766" s="664" t="s">
        <v>543</v>
      </c>
      <c r="B766" s="665" t="s">
        <v>2184</v>
      </c>
      <c r="C766" s="666" t="s">
        <v>562</v>
      </c>
      <c r="D766" s="667" t="s">
        <v>2189</v>
      </c>
      <c r="E766" s="666" t="s">
        <v>571</v>
      </c>
      <c r="F766" s="667" t="s">
        <v>2192</v>
      </c>
      <c r="G766" s="666" t="s">
        <v>1027</v>
      </c>
      <c r="H766" s="666" t="s">
        <v>1102</v>
      </c>
      <c r="I766" s="666" t="s">
        <v>1103</v>
      </c>
      <c r="J766" s="666" t="s">
        <v>1104</v>
      </c>
      <c r="K766" s="666" t="s">
        <v>1105</v>
      </c>
      <c r="L766" s="668">
        <v>38.300076839670602</v>
      </c>
      <c r="M766" s="668">
        <v>1</v>
      </c>
      <c r="N766" s="669">
        <v>38.300076839670602</v>
      </c>
    </row>
    <row r="767" spans="1:14" ht="14.4" customHeight="1" x14ac:dyDescent="0.3">
      <c r="A767" s="664" t="s">
        <v>543</v>
      </c>
      <c r="B767" s="665" t="s">
        <v>2184</v>
      </c>
      <c r="C767" s="666" t="s">
        <v>562</v>
      </c>
      <c r="D767" s="667" t="s">
        <v>2189</v>
      </c>
      <c r="E767" s="666" t="s">
        <v>571</v>
      </c>
      <c r="F767" s="667" t="s">
        <v>2192</v>
      </c>
      <c r="G767" s="666" t="s">
        <v>1027</v>
      </c>
      <c r="H767" s="666" t="s">
        <v>1121</v>
      </c>
      <c r="I767" s="666" t="s">
        <v>1122</v>
      </c>
      <c r="J767" s="666" t="s">
        <v>1123</v>
      </c>
      <c r="K767" s="666" t="s">
        <v>1124</v>
      </c>
      <c r="L767" s="668">
        <v>1375</v>
      </c>
      <c r="M767" s="668">
        <v>11</v>
      </c>
      <c r="N767" s="669">
        <v>15125</v>
      </c>
    </row>
    <row r="768" spans="1:14" ht="14.4" customHeight="1" x14ac:dyDescent="0.3">
      <c r="A768" s="664" t="s">
        <v>543</v>
      </c>
      <c r="B768" s="665" t="s">
        <v>2184</v>
      </c>
      <c r="C768" s="666" t="s">
        <v>562</v>
      </c>
      <c r="D768" s="667" t="s">
        <v>2189</v>
      </c>
      <c r="E768" s="666" t="s">
        <v>571</v>
      </c>
      <c r="F768" s="667" t="s">
        <v>2192</v>
      </c>
      <c r="G768" s="666" t="s">
        <v>1027</v>
      </c>
      <c r="H768" s="666" t="s">
        <v>1902</v>
      </c>
      <c r="I768" s="666" t="s">
        <v>1902</v>
      </c>
      <c r="J768" s="666" t="s">
        <v>1903</v>
      </c>
      <c r="K768" s="666" t="s">
        <v>1904</v>
      </c>
      <c r="L768" s="668">
        <v>57.699953431501122</v>
      </c>
      <c r="M768" s="668">
        <v>7</v>
      </c>
      <c r="N768" s="669">
        <v>403.89967402050786</v>
      </c>
    </row>
    <row r="769" spans="1:14" ht="14.4" customHeight="1" x14ac:dyDescent="0.3">
      <c r="A769" s="664" t="s">
        <v>543</v>
      </c>
      <c r="B769" s="665" t="s">
        <v>2184</v>
      </c>
      <c r="C769" s="666" t="s">
        <v>562</v>
      </c>
      <c r="D769" s="667" t="s">
        <v>2189</v>
      </c>
      <c r="E769" s="666" t="s">
        <v>571</v>
      </c>
      <c r="F769" s="667" t="s">
        <v>2192</v>
      </c>
      <c r="G769" s="666" t="s">
        <v>1027</v>
      </c>
      <c r="H769" s="666" t="s">
        <v>1131</v>
      </c>
      <c r="I769" s="666" t="s">
        <v>1131</v>
      </c>
      <c r="J769" s="666" t="s">
        <v>1061</v>
      </c>
      <c r="K769" s="666" t="s">
        <v>1062</v>
      </c>
      <c r="L769" s="668">
        <v>3300</v>
      </c>
      <c r="M769" s="668">
        <v>3</v>
      </c>
      <c r="N769" s="669">
        <v>9900</v>
      </c>
    </row>
    <row r="770" spans="1:14" ht="14.4" customHeight="1" x14ac:dyDescent="0.3">
      <c r="A770" s="664" t="s">
        <v>543</v>
      </c>
      <c r="B770" s="665" t="s">
        <v>2184</v>
      </c>
      <c r="C770" s="666" t="s">
        <v>562</v>
      </c>
      <c r="D770" s="667" t="s">
        <v>2189</v>
      </c>
      <c r="E770" s="666" t="s">
        <v>571</v>
      </c>
      <c r="F770" s="667" t="s">
        <v>2192</v>
      </c>
      <c r="G770" s="666" t="s">
        <v>1027</v>
      </c>
      <c r="H770" s="666" t="s">
        <v>1132</v>
      </c>
      <c r="I770" s="666" t="s">
        <v>1132</v>
      </c>
      <c r="J770" s="666" t="s">
        <v>1133</v>
      </c>
      <c r="K770" s="666" t="s">
        <v>1134</v>
      </c>
      <c r="L770" s="668">
        <v>67.829866836032238</v>
      </c>
      <c r="M770" s="668">
        <v>190</v>
      </c>
      <c r="N770" s="669">
        <v>12887.674698846125</v>
      </c>
    </row>
    <row r="771" spans="1:14" ht="14.4" customHeight="1" x14ac:dyDescent="0.3">
      <c r="A771" s="664" t="s">
        <v>543</v>
      </c>
      <c r="B771" s="665" t="s">
        <v>2184</v>
      </c>
      <c r="C771" s="666" t="s">
        <v>562</v>
      </c>
      <c r="D771" s="667" t="s">
        <v>2189</v>
      </c>
      <c r="E771" s="666" t="s">
        <v>1140</v>
      </c>
      <c r="F771" s="667" t="s">
        <v>2193</v>
      </c>
      <c r="G771" s="666" t="s">
        <v>1027</v>
      </c>
      <c r="H771" s="666" t="s">
        <v>1141</v>
      </c>
      <c r="I771" s="666" t="s">
        <v>1141</v>
      </c>
      <c r="J771" s="666" t="s">
        <v>1142</v>
      </c>
      <c r="K771" s="666" t="s">
        <v>1143</v>
      </c>
      <c r="L771" s="668">
        <v>148.96</v>
      </c>
      <c r="M771" s="668">
        <v>1</v>
      </c>
      <c r="N771" s="669">
        <v>148.96</v>
      </c>
    </row>
    <row r="772" spans="1:14" ht="14.4" customHeight="1" x14ac:dyDescent="0.3">
      <c r="A772" s="664" t="s">
        <v>543</v>
      </c>
      <c r="B772" s="665" t="s">
        <v>2184</v>
      </c>
      <c r="C772" s="666" t="s">
        <v>562</v>
      </c>
      <c r="D772" s="667" t="s">
        <v>2189</v>
      </c>
      <c r="E772" s="666" t="s">
        <v>1140</v>
      </c>
      <c r="F772" s="667" t="s">
        <v>2193</v>
      </c>
      <c r="G772" s="666" t="s">
        <v>1027</v>
      </c>
      <c r="H772" s="666" t="s">
        <v>1146</v>
      </c>
      <c r="I772" s="666" t="s">
        <v>1147</v>
      </c>
      <c r="J772" s="666" t="s">
        <v>1148</v>
      </c>
      <c r="K772" s="666" t="s">
        <v>1149</v>
      </c>
      <c r="L772" s="668">
        <v>156.49</v>
      </c>
      <c r="M772" s="668">
        <v>8</v>
      </c>
      <c r="N772" s="669">
        <v>1251.92</v>
      </c>
    </row>
    <row r="773" spans="1:14" ht="14.4" customHeight="1" x14ac:dyDescent="0.3">
      <c r="A773" s="664" t="s">
        <v>543</v>
      </c>
      <c r="B773" s="665" t="s">
        <v>2184</v>
      </c>
      <c r="C773" s="666" t="s">
        <v>562</v>
      </c>
      <c r="D773" s="667" t="s">
        <v>2189</v>
      </c>
      <c r="E773" s="666" t="s">
        <v>1140</v>
      </c>
      <c r="F773" s="667" t="s">
        <v>2193</v>
      </c>
      <c r="G773" s="666" t="s">
        <v>1027</v>
      </c>
      <c r="H773" s="666" t="s">
        <v>1645</v>
      </c>
      <c r="I773" s="666" t="s">
        <v>1646</v>
      </c>
      <c r="J773" s="666" t="s">
        <v>1647</v>
      </c>
      <c r="K773" s="666" t="s">
        <v>1648</v>
      </c>
      <c r="L773" s="668">
        <v>198.89</v>
      </c>
      <c r="M773" s="668">
        <v>1</v>
      </c>
      <c r="N773" s="669">
        <v>198.89</v>
      </c>
    </row>
    <row r="774" spans="1:14" ht="14.4" customHeight="1" x14ac:dyDescent="0.3">
      <c r="A774" s="664" t="s">
        <v>543</v>
      </c>
      <c r="B774" s="665" t="s">
        <v>2184</v>
      </c>
      <c r="C774" s="666" t="s">
        <v>562</v>
      </c>
      <c r="D774" s="667" t="s">
        <v>2189</v>
      </c>
      <c r="E774" s="666" t="s">
        <v>1140</v>
      </c>
      <c r="F774" s="667" t="s">
        <v>2193</v>
      </c>
      <c r="G774" s="666" t="s">
        <v>1027</v>
      </c>
      <c r="H774" s="666" t="s">
        <v>1150</v>
      </c>
      <c r="I774" s="666" t="s">
        <v>1150</v>
      </c>
      <c r="J774" s="666" t="s">
        <v>1151</v>
      </c>
      <c r="K774" s="666" t="s">
        <v>1152</v>
      </c>
      <c r="L774" s="668">
        <v>138.63</v>
      </c>
      <c r="M774" s="668">
        <v>10</v>
      </c>
      <c r="N774" s="669">
        <v>1386.3</v>
      </c>
    </row>
    <row r="775" spans="1:14" ht="14.4" customHeight="1" x14ac:dyDescent="0.3">
      <c r="A775" s="664" t="s">
        <v>543</v>
      </c>
      <c r="B775" s="665" t="s">
        <v>2184</v>
      </c>
      <c r="C775" s="666" t="s">
        <v>562</v>
      </c>
      <c r="D775" s="667" t="s">
        <v>2189</v>
      </c>
      <c r="E775" s="666" t="s">
        <v>1140</v>
      </c>
      <c r="F775" s="667" t="s">
        <v>2193</v>
      </c>
      <c r="G775" s="666" t="s">
        <v>1027</v>
      </c>
      <c r="H775" s="666" t="s">
        <v>2126</v>
      </c>
      <c r="I775" s="666" t="s">
        <v>2126</v>
      </c>
      <c r="J775" s="666" t="s">
        <v>2127</v>
      </c>
      <c r="K775" s="666" t="s">
        <v>1155</v>
      </c>
      <c r="L775" s="668">
        <v>111.95029960480323</v>
      </c>
      <c r="M775" s="668">
        <v>2</v>
      </c>
      <c r="N775" s="669">
        <v>223.90059920960647</v>
      </c>
    </row>
    <row r="776" spans="1:14" ht="14.4" customHeight="1" x14ac:dyDescent="0.3">
      <c r="A776" s="664" t="s">
        <v>543</v>
      </c>
      <c r="B776" s="665" t="s">
        <v>2184</v>
      </c>
      <c r="C776" s="666" t="s">
        <v>562</v>
      </c>
      <c r="D776" s="667" t="s">
        <v>2189</v>
      </c>
      <c r="E776" s="666" t="s">
        <v>1140</v>
      </c>
      <c r="F776" s="667" t="s">
        <v>2193</v>
      </c>
      <c r="G776" s="666" t="s">
        <v>1027</v>
      </c>
      <c r="H776" s="666" t="s">
        <v>1153</v>
      </c>
      <c r="I776" s="666" t="s">
        <v>1153</v>
      </c>
      <c r="J776" s="666" t="s">
        <v>1154</v>
      </c>
      <c r="K776" s="666" t="s">
        <v>1155</v>
      </c>
      <c r="L776" s="668">
        <v>111.95000000000002</v>
      </c>
      <c r="M776" s="668">
        <v>2</v>
      </c>
      <c r="N776" s="669">
        <v>223.90000000000003</v>
      </c>
    </row>
    <row r="777" spans="1:14" ht="14.4" customHeight="1" x14ac:dyDescent="0.3">
      <c r="A777" s="664" t="s">
        <v>543</v>
      </c>
      <c r="B777" s="665" t="s">
        <v>2184</v>
      </c>
      <c r="C777" s="666" t="s">
        <v>562</v>
      </c>
      <c r="D777" s="667" t="s">
        <v>2189</v>
      </c>
      <c r="E777" s="666" t="s">
        <v>1140</v>
      </c>
      <c r="F777" s="667" t="s">
        <v>2193</v>
      </c>
      <c r="G777" s="666" t="s">
        <v>1027</v>
      </c>
      <c r="H777" s="666" t="s">
        <v>1156</v>
      </c>
      <c r="I777" s="666" t="s">
        <v>1157</v>
      </c>
      <c r="J777" s="666" t="s">
        <v>1158</v>
      </c>
      <c r="K777" s="666" t="s">
        <v>1159</v>
      </c>
      <c r="L777" s="668">
        <v>111.95000000000003</v>
      </c>
      <c r="M777" s="668">
        <v>1</v>
      </c>
      <c r="N777" s="669">
        <v>111.95000000000003</v>
      </c>
    </row>
    <row r="778" spans="1:14" ht="14.4" customHeight="1" x14ac:dyDescent="0.3">
      <c r="A778" s="664" t="s">
        <v>543</v>
      </c>
      <c r="B778" s="665" t="s">
        <v>2184</v>
      </c>
      <c r="C778" s="666" t="s">
        <v>562</v>
      </c>
      <c r="D778" s="667" t="s">
        <v>2189</v>
      </c>
      <c r="E778" s="666" t="s">
        <v>1140</v>
      </c>
      <c r="F778" s="667" t="s">
        <v>2193</v>
      </c>
      <c r="G778" s="666" t="s">
        <v>1027</v>
      </c>
      <c r="H778" s="666" t="s">
        <v>1169</v>
      </c>
      <c r="I778" s="666" t="s">
        <v>1170</v>
      </c>
      <c r="J778" s="666" t="s">
        <v>1171</v>
      </c>
      <c r="K778" s="666" t="s">
        <v>1143</v>
      </c>
      <c r="L778" s="668">
        <v>135.6</v>
      </c>
      <c r="M778" s="668">
        <v>3</v>
      </c>
      <c r="N778" s="669">
        <v>406.79999999999995</v>
      </c>
    </row>
    <row r="779" spans="1:14" ht="14.4" customHeight="1" x14ac:dyDescent="0.3">
      <c r="A779" s="664" t="s">
        <v>543</v>
      </c>
      <c r="B779" s="665" t="s">
        <v>2184</v>
      </c>
      <c r="C779" s="666" t="s">
        <v>562</v>
      </c>
      <c r="D779" s="667" t="s">
        <v>2189</v>
      </c>
      <c r="E779" s="666" t="s">
        <v>1140</v>
      </c>
      <c r="F779" s="667" t="s">
        <v>2193</v>
      </c>
      <c r="G779" s="666" t="s">
        <v>1027</v>
      </c>
      <c r="H779" s="666" t="s">
        <v>1172</v>
      </c>
      <c r="I779" s="666" t="s">
        <v>1173</v>
      </c>
      <c r="J779" s="666" t="s">
        <v>1174</v>
      </c>
      <c r="K779" s="666" t="s">
        <v>1155</v>
      </c>
      <c r="L779" s="668">
        <v>111.95000000000003</v>
      </c>
      <c r="M779" s="668">
        <v>1</v>
      </c>
      <c r="N779" s="669">
        <v>111.95000000000003</v>
      </c>
    </row>
    <row r="780" spans="1:14" ht="14.4" customHeight="1" x14ac:dyDescent="0.3">
      <c r="A780" s="664" t="s">
        <v>543</v>
      </c>
      <c r="B780" s="665" t="s">
        <v>2184</v>
      </c>
      <c r="C780" s="666" t="s">
        <v>562</v>
      </c>
      <c r="D780" s="667" t="s">
        <v>2189</v>
      </c>
      <c r="E780" s="666" t="s">
        <v>1140</v>
      </c>
      <c r="F780" s="667" t="s">
        <v>2193</v>
      </c>
      <c r="G780" s="666" t="s">
        <v>1027</v>
      </c>
      <c r="H780" s="666" t="s">
        <v>1178</v>
      </c>
      <c r="I780" s="666" t="s">
        <v>1178</v>
      </c>
      <c r="J780" s="666" t="s">
        <v>1179</v>
      </c>
      <c r="K780" s="666" t="s">
        <v>1177</v>
      </c>
      <c r="L780" s="668">
        <v>122.69</v>
      </c>
      <c r="M780" s="668">
        <v>2</v>
      </c>
      <c r="N780" s="669">
        <v>245.38</v>
      </c>
    </row>
    <row r="781" spans="1:14" ht="14.4" customHeight="1" x14ac:dyDescent="0.3">
      <c r="A781" s="664" t="s">
        <v>543</v>
      </c>
      <c r="B781" s="665" t="s">
        <v>2184</v>
      </c>
      <c r="C781" s="666" t="s">
        <v>562</v>
      </c>
      <c r="D781" s="667" t="s">
        <v>2189</v>
      </c>
      <c r="E781" s="666" t="s">
        <v>1140</v>
      </c>
      <c r="F781" s="667" t="s">
        <v>2193</v>
      </c>
      <c r="G781" s="666" t="s">
        <v>1027</v>
      </c>
      <c r="H781" s="666" t="s">
        <v>1180</v>
      </c>
      <c r="I781" s="666" t="s">
        <v>1180</v>
      </c>
      <c r="J781" s="666" t="s">
        <v>1181</v>
      </c>
      <c r="K781" s="666" t="s">
        <v>1182</v>
      </c>
      <c r="L781" s="668">
        <v>179.26</v>
      </c>
      <c r="M781" s="668">
        <v>4</v>
      </c>
      <c r="N781" s="669">
        <v>717.04</v>
      </c>
    </row>
    <row r="782" spans="1:14" ht="14.4" customHeight="1" x14ac:dyDescent="0.3">
      <c r="A782" s="664" t="s">
        <v>543</v>
      </c>
      <c r="B782" s="665" t="s">
        <v>2184</v>
      </c>
      <c r="C782" s="666" t="s">
        <v>562</v>
      </c>
      <c r="D782" s="667" t="s">
        <v>2189</v>
      </c>
      <c r="E782" s="666" t="s">
        <v>1140</v>
      </c>
      <c r="F782" s="667" t="s">
        <v>2193</v>
      </c>
      <c r="G782" s="666" t="s">
        <v>1027</v>
      </c>
      <c r="H782" s="666" t="s">
        <v>1183</v>
      </c>
      <c r="I782" s="666" t="s">
        <v>1183</v>
      </c>
      <c r="J782" s="666" t="s">
        <v>1184</v>
      </c>
      <c r="K782" s="666" t="s">
        <v>1177</v>
      </c>
      <c r="L782" s="668">
        <v>129.97</v>
      </c>
      <c r="M782" s="668">
        <v>1</v>
      </c>
      <c r="N782" s="669">
        <v>129.97</v>
      </c>
    </row>
    <row r="783" spans="1:14" ht="14.4" customHeight="1" x14ac:dyDescent="0.3">
      <c r="A783" s="664" t="s">
        <v>543</v>
      </c>
      <c r="B783" s="665" t="s">
        <v>2184</v>
      </c>
      <c r="C783" s="666" t="s">
        <v>562</v>
      </c>
      <c r="D783" s="667" t="s">
        <v>2189</v>
      </c>
      <c r="E783" s="666" t="s">
        <v>1140</v>
      </c>
      <c r="F783" s="667" t="s">
        <v>2193</v>
      </c>
      <c r="G783" s="666" t="s">
        <v>1027</v>
      </c>
      <c r="H783" s="666" t="s">
        <v>2128</v>
      </c>
      <c r="I783" s="666" t="s">
        <v>2128</v>
      </c>
      <c r="J783" s="666" t="s">
        <v>2129</v>
      </c>
      <c r="K783" s="666" t="s">
        <v>1177</v>
      </c>
      <c r="L783" s="668">
        <v>145.49999999999997</v>
      </c>
      <c r="M783" s="668">
        <v>1</v>
      </c>
      <c r="N783" s="669">
        <v>145.49999999999997</v>
      </c>
    </row>
    <row r="784" spans="1:14" ht="14.4" customHeight="1" x14ac:dyDescent="0.3">
      <c r="A784" s="664" t="s">
        <v>543</v>
      </c>
      <c r="B784" s="665" t="s">
        <v>2184</v>
      </c>
      <c r="C784" s="666" t="s">
        <v>562</v>
      </c>
      <c r="D784" s="667" t="s">
        <v>2189</v>
      </c>
      <c r="E784" s="666" t="s">
        <v>1140</v>
      </c>
      <c r="F784" s="667" t="s">
        <v>2193</v>
      </c>
      <c r="G784" s="666" t="s">
        <v>1027</v>
      </c>
      <c r="H784" s="666" t="s">
        <v>1185</v>
      </c>
      <c r="I784" s="666" t="s">
        <v>1185</v>
      </c>
      <c r="J784" s="666" t="s">
        <v>1186</v>
      </c>
      <c r="K784" s="666" t="s">
        <v>1177</v>
      </c>
      <c r="L784" s="668">
        <v>129.97</v>
      </c>
      <c r="M784" s="668">
        <v>1</v>
      </c>
      <c r="N784" s="669">
        <v>129.97</v>
      </c>
    </row>
    <row r="785" spans="1:14" ht="14.4" customHeight="1" x14ac:dyDescent="0.3">
      <c r="A785" s="664" t="s">
        <v>543</v>
      </c>
      <c r="B785" s="665" t="s">
        <v>2184</v>
      </c>
      <c r="C785" s="666" t="s">
        <v>562</v>
      </c>
      <c r="D785" s="667" t="s">
        <v>2189</v>
      </c>
      <c r="E785" s="666" t="s">
        <v>1197</v>
      </c>
      <c r="F785" s="667" t="s">
        <v>2194</v>
      </c>
      <c r="G785" s="666"/>
      <c r="H785" s="666" t="s">
        <v>2130</v>
      </c>
      <c r="I785" s="666" t="s">
        <v>2131</v>
      </c>
      <c r="J785" s="666" t="s">
        <v>2132</v>
      </c>
      <c r="K785" s="666" t="s">
        <v>2133</v>
      </c>
      <c r="L785" s="668">
        <v>88.600412829106304</v>
      </c>
      <c r="M785" s="668">
        <v>-13</v>
      </c>
      <c r="N785" s="669">
        <v>-1151.805366778382</v>
      </c>
    </row>
    <row r="786" spans="1:14" ht="14.4" customHeight="1" x14ac:dyDescent="0.3">
      <c r="A786" s="664" t="s">
        <v>543</v>
      </c>
      <c r="B786" s="665" t="s">
        <v>2184</v>
      </c>
      <c r="C786" s="666" t="s">
        <v>562</v>
      </c>
      <c r="D786" s="667" t="s">
        <v>2189</v>
      </c>
      <c r="E786" s="666" t="s">
        <v>1197</v>
      </c>
      <c r="F786" s="667" t="s">
        <v>2194</v>
      </c>
      <c r="G786" s="666"/>
      <c r="H786" s="666" t="s">
        <v>1198</v>
      </c>
      <c r="I786" s="666" t="s">
        <v>1199</v>
      </c>
      <c r="J786" s="666" t="s">
        <v>1200</v>
      </c>
      <c r="K786" s="666" t="s">
        <v>1201</v>
      </c>
      <c r="L786" s="668">
        <v>654.23281250000002</v>
      </c>
      <c r="M786" s="668">
        <v>0.8</v>
      </c>
      <c r="N786" s="669">
        <v>523.38625000000002</v>
      </c>
    </row>
    <row r="787" spans="1:14" ht="14.4" customHeight="1" x14ac:dyDescent="0.3">
      <c r="A787" s="664" t="s">
        <v>543</v>
      </c>
      <c r="B787" s="665" t="s">
        <v>2184</v>
      </c>
      <c r="C787" s="666" t="s">
        <v>562</v>
      </c>
      <c r="D787" s="667" t="s">
        <v>2189</v>
      </c>
      <c r="E787" s="666" t="s">
        <v>1197</v>
      </c>
      <c r="F787" s="667" t="s">
        <v>2194</v>
      </c>
      <c r="G787" s="666"/>
      <c r="H787" s="666" t="s">
        <v>1205</v>
      </c>
      <c r="I787" s="666" t="s">
        <v>1205</v>
      </c>
      <c r="J787" s="666" t="s">
        <v>1206</v>
      </c>
      <c r="K787" s="666" t="s">
        <v>1207</v>
      </c>
      <c r="L787" s="668">
        <v>413.04999999999995</v>
      </c>
      <c r="M787" s="668">
        <v>4.2</v>
      </c>
      <c r="N787" s="669">
        <v>1734.81</v>
      </c>
    </row>
    <row r="788" spans="1:14" ht="14.4" customHeight="1" x14ac:dyDescent="0.3">
      <c r="A788" s="664" t="s">
        <v>543</v>
      </c>
      <c r="B788" s="665" t="s">
        <v>2184</v>
      </c>
      <c r="C788" s="666" t="s">
        <v>562</v>
      </c>
      <c r="D788" s="667" t="s">
        <v>2189</v>
      </c>
      <c r="E788" s="666" t="s">
        <v>1197</v>
      </c>
      <c r="F788" s="667" t="s">
        <v>2194</v>
      </c>
      <c r="G788" s="666"/>
      <c r="H788" s="666" t="s">
        <v>1208</v>
      </c>
      <c r="I788" s="666" t="s">
        <v>1208</v>
      </c>
      <c r="J788" s="666" t="s">
        <v>1209</v>
      </c>
      <c r="K788" s="666" t="s">
        <v>1210</v>
      </c>
      <c r="L788" s="668">
        <v>264</v>
      </c>
      <c r="M788" s="668">
        <v>2</v>
      </c>
      <c r="N788" s="669">
        <v>528</v>
      </c>
    </row>
    <row r="789" spans="1:14" ht="14.4" customHeight="1" x14ac:dyDescent="0.3">
      <c r="A789" s="664" t="s">
        <v>543</v>
      </c>
      <c r="B789" s="665" t="s">
        <v>2184</v>
      </c>
      <c r="C789" s="666" t="s">
        <v>562</v>
      </c>
      <c r="D789" s="667" t="s">
        <v>2189</v>
      </c>
      <c r="E789" s="666" t="s">
        <v>1197</v>
      </c>
      <c r="F789" s="667" t="s">
        <v>2194</v>
      </c>
      <c r="G789" s="666" t="s">
        <v>580</v>
      </c>
      <c r="H789" s="666" t="s">
        <v>1214</v>
      </c>
      <c r="I789" s="666" t="s">
        <v>1215</v>
      </c>
      <c r="J789" s="666" t="s">
        <v>1216</v>
      </c>
      <c r="K789" s="666" t="s">
        <v>1217</v>
      </c>
      <c r="L789" s="668">
        <v>31.889999999999997</v>
      </c>
      <c r="M789" s="668">
        <v>2</v>
      </c>
      <c r="N789" s="669">
        <v>63.779999999999994</v>
      </c>
    </row>
    <row r="790" spans="1:14" ht="14.4" customHeight="1" x14ac:dyDescent="0.3">
      <c r="A790" s="664" t="s">
        <v>543</v>
      </c>
      <c r="B790" s="665" t="s">
        <v>2184</v>
      </c>
      <c r="C790" s="666" t="s">
        <v>562</v>
      </c>
      <c r="D790" s="667" t="s">
        <v>2189</v>
      </c>
      <c r="E790" s="666" t="s">
        <v>1197</v>
      </c>
      <c r="F790" s="667" t="s">
        <v>2194</v>
      </c>
      <c r="G790" s="666" t="s">
        <v>580</v>
      </c>
      <c r="H790" s="666" t="s">
        <v>2134</v>
      </c>
      <c r="I790" s="666" t="s">
        <v>2135</v>
      </c>
      <c r="J790" s="666" t="s">
        <v>2136</v>
      </c>
      <c r="K790" s="666" t="s">
        <v>2137</v>
      </c>
      <c r="L790" s="668">
        <v>35.049999999999997</v>
      </c>
      <c r="M790" s="668">
        <v>2</v>
      </c>
      <c r="N790" s="669">
        <v>70.099999999999994</v>
      </c>
    </row>
    <row r="791" spans="1:14" ht="14.4" customHeight="1" x14ac:dyDescent="0.3">
      <c r="A791" s="664" t="s">
        <v>543</v>
      </c>
      <c r="B791" s="665" t="s">
        <v>2184</v>
      </c>
      <c r="C791" s="666" t="s">
        <v>562</v>
      </c>
      <c r="D791" s="667" t="s">
        <v>2189</v>
      </c>
      <c r="E791" s="666" t="s">
        <v>1197</v>
      </c>
      <c r="F791" s="667" t="s">
        <v>2194</v>
      </c>
      <c r="G791" s="666" t="s">
        <v>580</v>
      </c>
      <c r="H791" s="666" t="s">
        <v>1914</v>
      </c>
      <c r="I791" s="666" t="s">
        <v>1915</v>
      </c>
      <c r="J791" s="666" t="s">
        <v>1916</v>
      </c>
      <c r="K791" s="666" t="s">
        <v>1917</v>
      </c>
      <c r="L791" s="668">
        <v>235.76999999999998</v>
      </c>
      <c r="M791" s="668">
        <v>1</v>
      </c>
      <c r="N791" s="669">
        <v>235.76999999999998</v>
      </c>
    </row>
    <row r="792" spans="1:14" ht="14.4" customHeight="1" x14ac:dyDescent="0.3">
      <c r="A792" s="664" t="s">
        <v>543</v>
      </c>
      <c r="B792" s="665" t="s">
        <v>2184</v>
      </c>
      <c r="C792" s="666" t="s">
        <v>562</v>
      </c>
      <c r="D792" s="667" t="s">
        <v>2189</v>
      </c>
      <c r="E792" s="666" t="s">
        <v>1197</v>
      </c>
      <c r="F792" s="667" t="s">
        <v>2194</v>
      </c>
      <c r="G792" s="666" t="s">
        <v>580</v>
      </c>
      <c r="H792" s="666" t="s">
        <v>1218</v>
      </c>
      <c r="I792" s="666" t="s">
        <v>1218</v>
      </c>
      <c r="J792" s="666" t="s">
        <v>1219</v>
      </c>
      <c r="K792" s="666" t="s">
        <v>1220</v>
      </c>
      <c r="L792" s="668">
        <v>286</v>
      </c>
      <c r="M792" s="668">
        <v>4.1000000000000005</v>
      </c>
      <c r="N792" s="669">
        <v>1172.6000000000001</v>
      </c>
    </row>
    <row r="793" spans="1:14" ht="14.4" customHeight="1" x14ac:dyDescent="0.3">
      <c r="A793" s="664" t="s">
        <v>543</v>
      </c>
      <c r="B793" s="665" t="s">
        <v>2184</v>
      </c>
      <c r="C793" s="666" t="s">
        <v>562</v>
      </c>
      <c r="D793" s="667" t="s">
        <v>2189</v>
      </c>
      <c r="E793" s="666" t="s">
        <v>1197</v>
      </c>
      <c r="F793" s="667" t="s">
        <v>2194</v>
      </c>
      <c r="G793" s="666" t="s">
        <v>1027</v>
      </c>
      <c r="H793" s="666" t="s">
        <v>1221</v>
      </c>
      <c r="I793" s="666" t="s">
        <v>1221</v>
      </c>
      <c r="J793" s="666" t="s">
        <v>1222</v>
      </c>
      <c r="K793" s="666" t="s">
        <v>1223</v>
      </c>
      <c r="L793" s="668">
        <v>68.218077542604945</v>
      </c>
      <c r="M793" s="668">
        <v>4</v>
      </c>
      <c r="N793" s="669">
        <v>272.87231017041978</v>
      </c>
    </row>
    <row r="794" spans="1:14" ht="14.4" customHeight="1" x14ac:dyDescent="0.3">
      <c r="A794" s="664" t="s">
        <v>543</v>
      </c>
      <c r="B794" s="665" t="s">
        <v>2184</v>
      </c>
      <c r="C794" s="666" t="s">
        <v>562</v>
      </c>
      <c r="D794" s="667" t="s">
        <v>2189</v>
      </c>
      <c r="E794" s="666" t="s">
        <v>1197</v>
      </c>
      <c r="F794" s="667" t="s">
        <v>2194</v>
      </c>
      <c r="G794" s="666" t="s">
        <v>1027</v>
      </c>
      <c r="H794" s="666" t="s">
        <v>1224</v>
      </c>
      <c r="I794" s="666" t="s">
        <v>1225</v>
      </c>
      <c r="J794" s="666" t="s">
        <v>1226</v>
      </c>
      <c r="K794" s="666" t="s">
        <v>1227</v>
      </c>
      <c r="L794" s="668">
        <v>21.276933333333336</v>
      </c>
      <c r="M794" s="668">
        <v>75</v>
      </c>
      <c r="N794" s="669">
        <v>1595.7700000000002</v>
      </c>
    </row>
    <row r="795" spans="1:14" ht="14.4" customHeight="1" x14ac:dyDescent="0.3">
      <c r="A795" s="664" t="s">
        <v>543</v>
      </c>
      <c r="B795" s="665" t="s">
        <v>2184</v>
      </c>
      <c r="C795" s="666" t="s">
        <v>562</v>
      </c>
      <c r="D795" s="667" t="s">
        <v>2189</v>
      </c>
      <c r="E795" s="666" t="s">
        <v>1197</v>
      </c>
      <c r="F795" s="667" t="s">
        <v>2194</v>
      </c>
      <c r="G795" s="666" t="s">
        <v>1027</v>
      </c>
      <c r="H795" s="666" t="s">
        <v>1232</v>
      </c>
      <c r="I795" s="666" t="s">
        <v>1233</v>
      </c>
      <c r="J795" s="666" t="s">
        <v>1234</v>
      </c>
      <c r="K795" s="666" t="s">
        <v>1235</v>
      </c>
      <c r="L795" s="668">
        <v>117.72010989010985</v>
      </c>
      <c r="M795" s="668">
        <v>54.6</v>
      </c>
      <c r="N795" s="669">
        <v>6427.5179999999982</v>
      </c>
    </row>
    <row r="796" spans="1:14" ht="14.4" customHeight="1" x14ac:dyDescent="0.3">
      <c r="A796" s="664" t="s">
        <v>543</v>
      </c>
      <c r="B796" s="665" t="s">
        <v>2184</v>
      </c>
      <c r="C796" s="666" t="s">
        <v>562</v>
      </c>
      <c r="D796" s="667" t="s">
        <v>2189</v>
      </c>
      <c r="E796" s="666" t="s">
        <v>1197</v>
      </c>
      <c r="F796" s="667" t="s">
        <v>2194</v>
      </c>
      <c r="G796" s="666" t="s">
        <v>1027</v>
      </c>
      <c r="H796" s="666" t="s">
        <v>1920</v>
      </c>
      <c r="I796" s="666" t="s">
        <v>1921</v>
      </c>
      <c r="J796" s="666" t="s">
        <v>1922</v>
      </c>
      <c r="K796" s="666" t="s">
        <v>1923</v>
      </c>
      <c r="L796" s="668">
        <v>62.94</v>
      </c>
      <c r="M796" s="668">
        <v>20</v>
      </c>
      <c r="N796" s="669">
        <v>1258.8</v>
      </c>
    </row>
    <row r="797" spans="1:14" ht="14.4" customHeight="1" x14ac:dyDescent="0.3">
      <c r="A797" s="664" t="s">
        <v>543</v>
      </c>
      <c r="B797" s="665" t="s">
        <v>2184</v>
      </c>
      <c r="C797" s="666" t="s">
        <v>562</v>
      </c>
      <c r="D797" s="667" t="s">
        <v>2189</v>
      </c>
      <c r="E797" s="666" t="s">
        <v>1197</v>
      </c>
      <c r="F797" s="667" t="s">
        <v>2194</v>
      </c>
      <c r="G797" s="666" t="s">
        <v>1027</v>
      </c>
      <c r="H797" s="666" t="s">
        <v>1691</v>
      </c>
      <c r="I797" s="666" t="s">
        <v>1692</v>
      </c>
      <c r="J797" s="666" t="s">
        <v>1693</v>
      </c>
      <c r="K797" s="666" t="s">
        <v>1694</v>
      </c>
      <c r="L797" s="668">
        <v>28.89</v>
      </c>
      <c r="M797" s="668">
        <v>100</v>
      </c>
      <c r="N797" s="669">
        <v>2889</v>
      </c>
    </row>
    <row r="798" spans="1:14" ht="14.4" customHeight="1" x14ac:dyDescent="0.3">
      <c r="A798" s="664" t="s">
        <v>543</v>
      </c>
      <c r="B798" s="665" t="s">
        <v>2184</v>
      </c>
      <c r="C798" s="666" t="s">
        <v>562</v>
      </c>
      <c r="D798" s="667" t="s">
        <v>2189</v>
      </c>
      <c r="E798" s="666" t="s">
        <v>1197</v>
      </c>
      <c r="F798" s="667" t="s">
        <v>2194</v>
      </c>
      <c r="G798" s="666" t="s">
        <v>1027</v>
      </c>
      <c r="H798" s="666" t="s">
        <v>1239</v>
      </c>
      <c r="I798" s="666" t="s">
        <v>1240</v>
      </c>
      <c r="J798" s="666" t="s">
        <v>1241</v>
      </c>
      <c r="K798" s="666" t="s">
        <v>1242</v>
      </c>
      <c r="L798" s="668">
        <v>12209.670000000002</v>
      </c>
      <c r="M798" s="668">
        <v>2.2999999999999998</v>
      </c>
      <c r="N798" s="669">
        <v>28082.241000000002</v>
      </c>
    </row>
    <row r="799" spans="1:14" ht="14.4" customHeight="1" x14ac:dyDescent="0.3">
      <c r="A799" s="664" t="s">
        <v>543</v>
      </c>
      <c r="B799" s="665" t="s">
        <v>2184</v>
      </c>
      <c r="C799" s="666" t="s">
        <v>562</v>
      </c>
      <c r="D799" s="667" t="s">
        <v>2189</v>
      </c>
      <c r="E799" s="666" t="s">
        <v>1197</v>
      </c>
      <c r="F799" s="667" t="s">
        <v>2194</v>
      </c>
      <c r="G799" s="666" t="s">
        <v>1027</v>
      </c>
      <c r="H799" s="666" t="s">
        <v>1243</v>
      </c>
      <c r="I799" s="666" t="s">
        <v>1244</v>
      </c>
      <c r="J799" s="666" t="s">
        <v>1245</v>
      </c>
      <c r="K799" s="666" t="s">
        <v>1246</v>
      </c>
      <c r="L799" s="668">
        <v>772.08</v>
      </c>
      <c r="M799" s="668">
        <v>1</v>
      </c>
      <c r="N799" s="669">
        <v>772.08</v>
      </c>
    </row>
    <row r="800" spans="1:14" ht="14.4" customHeight="1" x14ac:dyDescent="0.3">
      <c r="A800" s="664" t="s">
        <v>543</v>
      </c>
      <c r="B800" s="665" t="s">
        <v>2184</v>
      </c>
      <c r="C800" s="666" t="s">
        <v>562</v>
      </c>
      <c r="D800" s="667" t="s">
        <v>2189</v>
      </c>
      <c r="E800" s="666" t="s">
        <v>1197</v>
      </c>
      <c r="F800" s="667" t="s">
        <v>2194</v>
      </c>
      <c r="G800" s="666" t="s">
        <v>1027</v>
      </c>
      <c r="H800" s="666" t="s">
        <v>1247</v>
      </c>
      <c r="I800" s="666" t="s">
        <v>1247</v>
      </c>
      <c r="J800" s="666" t="s">
        <v>1248</v>
      </c>
      <c r="K800" s="666" t="s">
        <v>1249</v>
      </c>
      <c r="L800" s="668">
        <v>462</v>
      </c>
      <c r="M800" s="668">
        <v>16.200000000000003</v>
      </c>
      <c r="N800" s="669">
        <v>7484.4000000000015</v>
      </c>
    </row>
    <row r="801" spans="1:14" ht="14.4" customHeight="1" x14ac:dyDescent="0.3">
      <c r="A801" s="664" t="s">
        <v>543</v>
      </c>
      <c r="B801" s="665" t="s">
        <v>2184</v>
      </c>
      <c r="C801" s="666" t="s">
        <v>562</v>
      </c>
      <c r="D801" s="667" t="s">
        <v>2189</v>
      </c>
      <c r="E801" s="666" t="s">
        <v>1197</v>
      </c>
      <c r="F801" s="667" t="s">
        <v>2194</v>
      </c>
      <c r="G801" s="666" t="s">
        <v>1027</v>
      </c>
      <c r="H801" s="666" t="s">
        <v>1250</v>
      </c>
      <c r="I801" s="666" t="s">
        <v>1250</v>
      </c>
      <c r="J801" s="666" t="s">
        <v>1251</v>
      </c>
      <c r="K801" s="666" t="s">
        <v>1252</v>
      </c>
      <c r="L801" s="668">
        <v>0</v>
      </c>
      <c r="M801" s="668">
        <v>0</v>
      </c>
      <c r="N801" s="669">
        <v>1.1368683772161603E-13</v>
      </c>
    </row>
    <row r="802" spans="1:14" ht="14.4" customHeight="1" x14ac:dyDescent="0.3">
      <c r="A802" s="664" t="s">
        <v>543</v>
      </c>
      <c r="B802" s="665" t="s">
        <v>2184</v>
      </c>
      <c r="C802" s="666" t="s">
        <v>562</v>
      </c>
      <c r="D802" s="667" t="s">
        <v>2189</v>
      </c>
      <c r="E802" s="666" t="s">
        <v>1197</v>
      </c>
      <c r="F802" s="667" t="s">
        <v>2194</v>
      </c>
      <c r="G802" s="666" t="s">
        <v>1027</v>
      </c>
      <c r="H802" s="666" t="s">
        <v>2138</v>
      </c>
      <c r="I802" s="666" t="s">
        <v>2138</v>
      </c>
      <c r="J802" s="666" t="s">
        <v>2139</v>
      </c>
      <c r="K802" s="666" t="s">
        <v>2140</v>
      </c>
      <c r="L802" s="668">
        <v>263.10000000000002</v>
      </c>
      <c r="M802" s="668">
        <v>-3</v>
      </c>
      <c r="N802" s="669">
        <v>-789.30000000000007</v>
      </c>
    </row>
    <row r="803" spans="1:14" ht="14.4" customHeight="1" x14ac:dyDescent="0.3">
      <c r="A803" s="664" t="s">
        <v>543</v>
      </c>
      <c r="B803" s="665" t="s">
        <v>2184</v>
      </c>
      <c r="C803" s="666" t="s">
        <v>562</v>
      </c>
      <c r="D803" s="667" t="s">
        <v>2189</v>
      </c>
      <c r="E803" s="666" t="s">
        <v>1197</v>
      </c>
      <c r="F803" s="667" t="s">
        <v>2194</v>
      </c>
      <c r="G803" s="666" t="s">
        <v>1027</v>
      </c>
      <c r="H803" s="666" t="s">
        <v>1924</v>
      </c>
      <c r="I803" s="666" t="s">
        <v>1924</v>
      </c>
      <c r="J803" s="666" t="s">
        <v>1925</v>
      </c>
      <c r="K803" s="666" t="s">
        <v>1926</v>
      </c>
      <c r="L803" s="668">
        <v>55.209416666666662</v>
      </c>
      <c r="M803" s="668">
        <v>24</v>
      </c>
      <c r="N803" s="669">
        <v>1325.0259999999998</v>
      </c>
    </row>
    <row r="804" spans="1:14" ht="14.4" customHeight="1" x14ac:dyDescent="0.3">
      <c r="A804" s="664" t="s">
        <v>543</v>
      </c>
      <c r="B804" s="665" t="s">
        <v>2184</v>
      </c>
      <c r="C804" s="666" t="s">
        <v>562</v>
      </c>
      <c r="D804" s="667" t="s">
        <v>2189</v>
      </c>
      <c r="E804" s="666" t="s">
        <v>1197</v>
      </c>
      <c r="F804" s="667" t="s">
        <v>2194</v>
      </c>
      <c r="G804" s="666" t="s">
        <v>1027</v>
      </c>
      <c r="H804" s="666" t="s">
        <v>1257</v>
      </c>
      <c r="I804" s="666" t="s">
        <v>1257</v>
      </c>
      <c r="J804" s="666" t="s">
        <v>1258</v>
      </c>
      <c r="K804" s="666" t="s">
        <v>1204</v>
      </c>
      <c r="L804" s="668">
        <v>938.3</v>
      </c>
      <c r="M804" s="668">
        <v>16</v>
      </c>
      <c r="N804" s="669">
        <v>15012.8</v>
      </c>
    </row>
    <row r="805" spans="1:14" ht="14.4" customHeight="1" x14ac:dyDescent="0.3">
      <c r="A805" s="664" t="s">
        <v>543</v>
      </c>
      <c r="B805" s="665" t="s">
        <v>2184</v>
      </c>
      <c r="C805" s="666" t="s">
        <v>562</v>
      </c>
      <c r="D805" s="667" t="s">
        <v>2189</v>
      </c>
      <c r="E805" s="666" t="s">
        <v>1259</v>
      </c>
      <c r="F805" s="667" t="s">
        <v>2195</v>
      </c>
      <c r="G805" s="666" t="s">
        <v>580</v>
      </c>
      <c r="H805" s="666" t="s">
        <v>1260</v>
      </c>
      <c r="I805" s="666" t="s">
        <v>1261</v>
      </c>
      <c r="J805" s="666" t="s">
        <v>1262</v>
      </c>
      <c r="K805" s="666" t="s">
        <v>1263</v>
      </c>
      <c r="L805" s="668">
        <v>108.82999999999998</v>
      </c>
      <c r="M805" s="668">
        <v>1</v>
      </c>
      <c r="N805" s="669">
        <v>108.82999999999998</v>
      </c>
    </row>
    <row r="806" spans="1:14" ht="14.4" customHeight="1" x14ac:dyDescent="0.3">
      <c r="A806" s="664" t="s">
        <v>543</v>
      </c>
      <c r="B806" s="665" t="s">
        <v>2184</v>
      </c>
      <c r="C806" s="666" t="s">
        <v>562</v>
      </c>
      <c r="D806" s="667" t="s">
        <v>2189</v>
      </c>
      <c r="E806" s="666" t="s">
        <v>1259</v>
      </c>
      <c r="F806" s="667" t="s">
        <v>2195</v>
      </c>
      <c r="G806" s="666" t="s">
        <v>580</v>
      </c>
      <c r="H806" s="666" t="s">
        <v>1264</v>
      </c>
      <c r="I806" s="666" t="s">
        <v>1265</v>
      </c>
      <c r="J806" s="666" t="s">
        <v>1266</v>
      </c>
      <c r="K806" s="666" t="s">
        <v>1267</v>
      </c>
      <c r="L806" s="668">
        <v>4950</v>
      </c>
      <c r="M806" s="668">
        <v>5</v>
      </c>
      <c r="N806" s="669">
        <v>24750</v>
      </c>
    </row>
    <row r="807" spans="1:14" ht="14.4" customHeight="1" x14ac:dyDescent="0.3">
      <c r="A807" s="664" t="s">
        <v>543</v>
      </c>
      <c r="B807" s="665" t="s">
        <v>2184</v>
      </c>
      <c r="C807" s="666" t="s">
        <v>562</v>
      </c>
      <c r="D807" s="667" t="s">
        <v>2189</v>
      </c>
      <c r="E807" s="666" t="s">
        <v>1259</v>
      </c>
      <c r="F807" s="667" t="s">
        <v>2195</v>
      </c>
      <c r="G807" s="666" t="s">
        <v>1027</v>
      </c>
      <c r="H807" s="666" t="s">
        <v>1268</v>
      </c>
      <c r="I807" s="666" t="s">
        <v>1268</v>
      </c>
      <c r="J807" s="666" t="s">
        <v>1269</v>
      </c>
      <c r="K807" s="666" t="s">
        <v>1270</v>
      </c>
      <c r="L807" s="668">
        <v>159.5</v>
      </c>
      <c r="M807" s="668">
        <v>6.2</v>
      </c>
      <c r="N807" s="669">
        <v>988.9</v>
      </c>
    </row>
    <row r="808" spans="1:14" ht="14.4" customHeight="1" x14ac:dyDescent="0.3">
      <c r="A808" s="664" t="s">
        <v>543</v>
      </c>
      <c r="B808" s="665" t="s">
        <v>2184</v>
      </c>
      <c r="C808" s="666" t="s">
        <v>562</v>
      </c>
      <c r="D808" s="667" t="s">
        <v>2189</v>
      </c>
      <c r="E808" s="666" t="s">
        <v>1273</v>
      </c>
      <c r="F808" s="667" t="s">
        <v>2196</v>
      </c>
      <c r="G808" s="666"/>
      <c r="H808" s="666"/>
      <c r="I808" s="666" t="s">
        <v>2141</v>
      </c>
      <c r="J808" s="666" t="s">
        <v>2142</v>
      </c>
      <c r="K808" s="666"/>
      <c r="L808" s="668">
        <v>1346.35</v>
      </c>
      <c r="M808" s="668">
        <v>4</v>
      </c>
      <c r="N808" s="669">
        <v>5385.4</v>
      </c>
    </row>
    <row r="809" spans="1:14" ht="14.4" customHeight="1" x14ac:dyDescent="0.3">
      <c r="A809" s="664" t="s">
        <v>543</v>
      </c>
      <c r="B809" s="665" t="s">
        <v>2184</v>
      </c>
      <c r="C809" s="666" t="s">
        <v>562</v>
      </c>
      <c r="D809" s="667" t="s">
        <v>2189</v>
      </c>
      <c r="E809" s="666" t="s">
        <v>1273</v>
      </c>
      <c r="F809" s="667" t="s">
        <v>2196</v>
      </c>
      <c r="G809" s="666"/>
      <c r="H809" s="666"/>
      <c r="I809" s="666" t="s">
        <v>1274</v>
      </c>
      <c r="J809" s="666" t="s">
        <v>1275</v>
      </c>
      <c r="K809" s="666" t="s">
        <v>1276</v>
      </c>
      <c r="L809" s="668">
        <v>1287</v>
      </c>
      <c r="M809" s="668">
        <v>19</v>
      </c>
      <c r="N809" s="669">
        <v>24453</v>
      </c>
    </row>
    <row r="810" spans="1:14" ht="14.4" customHeight="1" x14ac:dyDescent="0.3">
      <c r="A810" s="664" t="s">
        <v>543</v>
      </c>
      <c r="B810" s="665" t="s">
        <v>2184</v>
      </c>
      <c r="C810" s="666" t="s">
        <v>562</v>
      </c>
      <c r="D810" s="667" t="s">
        <v>2189</v>
      </c>
      <c r="E810" s="666" t="s">
        <v>1277</v>
      </c>
      <c r="F810" s="667" t="s">
        <v>2197</v>
      </c>
      <c r="G810" s="666" t="s">
        <v>580</v>
      </c>
      <c r="H810" s="666" t="s">
        <v>1278</v>
      </c>
      <c r="I810" s="666" t="s">
        <v>1279</v>
      </c>
      <c r="J810" s="666" t="s">
        <v>1280</v>
      </c>
      <c r="K810" s="666" t="s">
        <v>1281</v>
      </c>
      <c r="L810" s="668">
        <v>2395.0352086315379</v>
      </c>
      <c r="M810" s="668">
        <v>13</v>
      </c>
      <c r="N810" s="669">
        <v>31135.457712209991</v>
      </c>
    </row>
    <row r="811" spans="1:14" ht="14.4" customHeight="1" x14ac:dyDescent="0.3">
      <c r="A811" s="664" t="s">
        <v>543</v>
      </c>
      <c r="B811" s="665" t="s">
        <v>2184</v>
      </c>
      <c r="C811" s="666" t="s">
        <v>562</v>
      </c>
      <c r="D811" s="667" t="s">
        <v>2189</v>
      </c>
      <c r="E811" s="666" t="s">
        <v>1277</v>
      </c>
      <c r="F811" s="667" t="s">
        <v>2197</v>
      </c>
      <c r="G811" s="666" t="s">
        <v>580</v>
      </c>
      <c r="H811" s="666" t="s">
        <v>1282</v>
      </c>
      <c r="I811" s="666" t="s">
        <v>1283</v>
      </c>
      <c r="J811" s="666" t="s">
        <v>1284</v>
      </c>
      <c r="K811" s="666" t="s">
        <v>1281</v>
      </c>
      <c r="L811" s="668">
        <v>2228.8200000000002</v>
      </c>
      <c r="M811" s="668">
        <v>52</v>
      </c>
      <c r="N811" s="669">
        <v>115898.64</v>
      </c>
    </row>
    <row r="812" spans="1:14" ht="14.4" customHeight="1" x14ac:dyDescent="0.3">
      <c r="A812" s="664" t="s">
        <v>543</v>
      </c>
      <c r="B812" s="665" t="s">
        <v>2184</v>
      </c>
      <c r="C812" s="666" t="s">
        <v>562</v>
      </c>
      <c r="D812" s="667" t="s">
        <v>2189</v>
      </c>
      <c r="E812" s="666" t="s">
        <v>1277</v>
      </c>
      <c r="F812" s="667" t="s">
        <v>2197</v>
      </c>
      <c r="G812" s="666" t="s">
        <v>580</v>
      </c>
      <c r="H812" s="666" t="s">
        <v>1934</v>
      </c>
      <c r="I812" s="666" t="s">
        <v>1935</v>
      </c>
      <c r="J812" s="666" t="s">
        <v>1936</v>
      </c>
      <c r="K812" s="666" t="s">
        <v>1281</v>
      </c>
      <c r="L812" s="668">
        <v>2556.5300000000007</v>
      </c>
      <c r="M812" s="668">
        <v>2</v>
      </c>
      <c r="N812" s="669">
        <v>5113.0600000000013</v>
      </c>
    </row>
    <row r="813" spans="1:14" ht="14.4" customHeight="1" x14ac:dyDescent="0.3">
      <c r="A813" s="664" t="s">
        <v>543</v>
      </c>
      <c r="B813" s="665" t="s">
        <v>2184</v>
      </c>
      <c r="C813" s="666" t="s">
        <v>562</v>
      </c>
      <c r="D813" s="667" t="s">
        <v>2189</v>
      </c>
      <c r="E813" s="666" t="s">
        <v>1277</v>
      </c>
      <c r="F813" s="667" t="s">
        <v>2197</v>
      </c>
      <c r="G813" s="666" t="s">
        <v>580</v>
      </c>
      <c r="H813" s="666" t="s">
        <v>2143</v>
      </c>
      <c r="I813" s="666" t="s">
        <v>2143</v>
      </c>
      <c r="J813" s="666" t="s">
        <v>2144</v>
      </c>
      <c r="K813" s="666" t="s">
        <v>1288</v>
      </c>
      <c r="L813" s="668">
        <v>3521</v>
      </c>
      <c r="M813" s="668">
        <v>1</v>
      </c>
      <c r="N813" s="669">
        <v>3521</v>
      </c>
    </row>
    <row r="814" spans="1:14" ht="14.4" customHeight="1" x14ac:dyDescent="0.3">
      <c r="A814" s="664" t="s">
        <v>543</v>
      </c>
      <c r="B814" s="665" t="s">
        <v>2184</v>
      </c>
      <c r="C814" s="666" t="s">
        <v>562</v>
      </c>
      <c r="D814" s="667" t="s">
        <v>2189</v>
      </c>
      <c r="E814" s="666" t="s">
        <v>1277</v>
      </c>
      <c r="F814" s="667" t="s">
        <v>2197</v>
      </c>
      <c r="G814" s="666" t="s">
        <v>580</v>
      </c>
      <c r="H814" s="666" t="s">
        <v>2145</v>
      </c>
      <c r="I814" s="666" t="s">
        <v>2146</v>
      </c>
      <c r="J814" s="666" t="s">
        <v>1291</v>
      </c>
      <c r="K814" s="666" t="s">
        <v>2147</v>
      </c>
      <c r="L814" s="668">
        <v>1659.6400000000003</v>
      </c>
      <c r="M814" s="668">
        <v>1</v>
      </c>
      <c r="N814" s="669">
        <v>1659.6400000000003</v>
      </c>
    </row>
    <row r="815" spans="1:14" ht="14.4" customHeight="1" x14ac:dyDescent="0.3">
      <c r="A815" s="664" t="s">
        <v>543</v>
      </c>
      <c r="B815" s="665" t="s">
        <v>2184</v>
      </c>
      <c r="C815" s="666" t="s">
        <v>562</v>
      </c>
      <c r="D815" s="667" t="s">
        <v>2189</v>
      </c>
      <c r="E815" s="666" t="s">
        <v>1277</v>
      </c>
      <c r="F815" s="667" t="s">
        <v>2197</v>
      </c>
      <c r="G815" s="666" t="s">
        <v>580</v>
      </c>
      <c r="H815" s="666" t="s">
        <v>1289</v>
      </c>
      <c r="I815" s="666" t="s">
        <v>1290</v>
      </c>
      <c r="J815" s="666" t="s">
        <v>1291</v>
      </c>
      <c r="K815" s="666" t="s">
        <v>1292</v>
      </c>
      <c r="L815" s="668">
        <v>2062.5</v>
      </c>
      <c r="M815" s="668">
        <v>1</v>
      </c>
      <c r="N815" s="669">
        <v>2062.5</v>
      </c>
    </row>
    <row r="816" spans="1:14" ht="14.4" customHeight="1" x14ac:dyDescent="0.3">
      <c r="A816" s="664" t="s">
        <v>543</v>
      </c>
      <c r="B816" s="665" t="s">
        <v>2184</v>
      </c>
      <c r="C816" s="666" t="s">
        <v>562</v>
      </c>
      <c r="D816" s="667" t="s">
        <v>2189</v>
      </c>
      <c r="E816" s="666" t="s">
        <v>1277</v>
      </c>
      <c r="F816" s="667" t="s">
        <v>2197</v>
      </c>
      <c r="G816" s="666" t="s">
        <v>580</v>
      </c>
      <c r="H816" s="666" t="s">
        <v>1293</v>
      </c>
      <c r="I816" s="666" t="s">
        <v>1294</v>
      </c>
      <c r="J816" s="666" t="s">
        <v>1295</v>
      </c>
      <c r="K816" s="666" t="s">
        <v>1296</v>
      </c>
      <c r="L816" s="668">
        <v>2777.0600000000004</v>
      </c>
      <c r="M816" s="668">
        <v>1</v>
      </c>
      <c r="N816" s="669">
        <v>2777.0600000000004</v>
      </c>
    </row>
    <row r="817" spans="1:14" ht="14.4" customHeight="1" x14ac:dyDescent="0.3">
      <c r="A817" s="664" t="s">
        <v>543</v>
      </c>
      <c r="B817" s="665" t="s">
        <v>2184</v>
      </c>
      <c r="C817" s="666" t="s">
        <v>562</v>
      </c>
      <c r="D817" s="667" t="s">
        <v>2189</v>
      </c>
      <c r="E817" s="666" t="s">
        <v>1277</v>
      </c>
      <c r="F817" s="667" t="s">
        <v>2197</v>
      </c>
      <c r="G817" s="666" t="s">
        <v>580</v>
      </c>
      <c r="H817" s="666" t="s">
        <v>2148</v>
      </c>
      <c r="I817" s="666" t="s">
        <v>2149</v>
      </c>
      <c r="J817" s="666" t="s">
        <v>2150</v>
      </c>
      <c r="K817" s="666" t="s">
        <v>2151</v>
      </c>
      <c r="L817" s="668">
        <v>2188.9499999999994</v>
      </c>
      <c r="M817" s="668">
        <v>3</v>
      </c>
      <c r="N817" s="669">
        <v>6566.8499999999985</v>
      </c>
    </row>
    <row r="818" spans="1:14" ht="14.4" customHeight="1" x14ac:dyDescent="0.3">
      <c r="A818" s="664" t="s">
        <v>543</v>
      </c>
      <c r="B818" s="665" t="s">
        <v>2184</v>
      </c>
      <c r="C818" s="666" t="s">
        <v>562</v>
      </c>
      <c r="D818" s="667" t="s">
        <v>2189</v>
      </c>
      <c r="E818" s="666" t="s">
        <v>1277</v>
      </c>
      <c r="F818" s="667" t="s">
        <v>2197</v>
      </c>
      <c r="G818" s="666" t="s">
        <v>580</v>
      </c>
      <c r="H818" s="666" t="s">
        <v>1297</v>
      </c>
      <c r="I818" s="666" t="s">
        <v>1298</v>
      </c>
      <c r="J818" s="666" t="s">
        <v>1280</v>
      </c>
      <c r="K818" s="666" t="s">
        <v>1299</v>
      </c>
      <c r="L818" s="668">
        <v>1285.9000000000001</v>
      </c>
      <c r="M818" s="668">
        <v>3</v>
      </c>
      <c r="N818" s="669">
        <v>3857.7000000000003</v>
      </c>
    </row>
    <row r="819" spans="1:14" ht="14.4" customHeight="1" x14ac:dyDescent="0.3">
      <c r="A819" s="664" t="s">
        <v>543</v>
      </c>
      <c r="B819" s="665" t="s">
        <v>2184</v>
      </c>
      <c r="C819" s="666" t="s">
        <v>565</v>
      </c>
      <c r="D819" s="667" t="s">
        <v>2190</v>
      </c>
      <c r="E819" s="666" t="s">
        <v>571</v>
      </c>
      <c r="F819" s="667" t="s">
        <v>2192</v>
      </c>
      <c r="G819" s="666" t="s">
        <v>580</v>
      </c>
      <c r="H819" s="666" t="s">
        <v>1943</v>
      </c>
      <c r="I819" s="666" t="s">
        <v>1944</v>
      </c>
      <c r="J819" s="666" t="s">
        <v>1945</v>
      </c>
      <c r="K819" s="666" t="s">
        <v>803</v>
      </c>
      <c r="L819" s="668">
        <v>87.030000000000015</v>
      </c>
      <c r="M819" s="668">
        <v>4</v>
      </c>
      <c r="N819" s="669">
        <v>348.12000000000006</v>
      </c>
    </row>
    <row r="820" spans="1:14" ht="14.4" customHeight="1" x14ac:dyDescent="0.3">
      <c r="A820" s="664" t="s">
        <v>543</v>
      </c>
      <c r="B820" s="665" t="s">
        <v>2184</v>
      </c>
      <c r="C820" s="666" t="s">
        <v>565</v>
      </c>
      <c r="D820" s="667" t="s">
        <v>2190</v>
      </c>
      <c r="E820" s="666" t="s">
        <v>571</v>
      </c>
      <c r="F820" s="667" t="s">
        <v>2192</v>
      </c>
      <c r="G820" s="666" t="s">
        <v>580</v>
      </c>
      <c r="H820" s="666" t="s">
        <v>946</v>
      </c>
      <c r="I820" s="666" t="s">
        <v>947</v>
      </c>
      <c r="J820" s="666" t="s">
        <v>948</v>
      </c>
      <c r="K820" s="666" t="s">
        <v>949</v>
      </c>
      <c r="L820" s="668">
        <v>275.31000000000006</v>
      </c>
      <c r="M820" s="668">
        <v>16</v>
      </c>
      <c r="N820" s="669">
        <v>4404.9600000000009</v>
      </c>
    </row>
    <row r="821" spans="1:14" ht="14.4" customHeight="1" x14ac:dyDescent="0.3">
      <c r="A821" s="664" t="s">
        <v>543</v>
      </c>
      <c r="B821" s="665" t="s">
        <v>2184</v>
      </c>
      <c r="C821" s="666" t="s">
        <v>568</v>
      </c>
      <c r="D821" s="667" t="s">
        <v>2191</v>
      </c>
      <c r="E821" s="666" t="s">
        <v>571</v>
      </c>
      <c r="F821" s="667" t="s">
        <v>2192</v>
      </c>
      <c r="G821" s="666" t="s">
        <v>580</v>
      </c>
      <c r="H821" s="666" t="s">
        <v>581</v>
      </c>
      <c r="I821" s="666" t="s">
        <v>581</v>
      </c>
      <c r="J821" s="666" t="s">
        <v>582</v>
      </c>
      <c r="K821" s="666" t="s">
        <v>583</v>
      </c>
      <c r="L821" s="668">
        <v>171.6</v>
      </c>
      <c r="M821" s="668">
        <v>1</v>
      </c>
      <c r="N821" s="669">
        <v>171.6</v>
      </c>
    </row>
    <row r="822" spans="1:14" ht="14.4" customHeight="1" x14ac:dyDescent="0.3">
      <c r="A822" s="664" t="s">
        <v>543</v>
      </c>
      <c r="B822" s="665" t="s">
        <v>2184</v>
      </c>
      <c r="C822" s="666" t="s">
        <v>568</v>
      </c>
      <c r="D822" s="667" t="s">
        <v>2191</v>
      </c>
      <c r="E822" s="666" t="s">
        <v>571</v>
      </c>
      <c r="F822" s="667" t="s">
        <v>2192</v>
      </c>
      <c r="G822" s="666" t="s">
        <v>580</v>
      </c>
      <c r="H822" s="666" t="s">
        <v>602</v>
      </c>
      <c r="I822" s="666" t="s">
        <v>603</v>
      </c>
      <c r="J822" s="666" t="s">
        <v>604</v>
      </c>
      <c r="K822" s="666" t="s">
        <v>605</v>
      </c>
      <c r="L822" s="668">
        <v>96.820004039679645</v>
      </c>
      <c r="M822" s="668">
        <v>2</v>
      </c>
      <c r="N822" s="669">
        <v>193.64000807935929</v>
      </c>
    </row>
    <row r="823" spans="1:14" ht="14.4" customHeight="1" x14ac:dyDescent="0.3">
      <c r="A823" s="664" t="s">
        <v>543</v>
      </c>
      <c r="B823" s="665" t="s">
        <v>2184</v>
      </c>
      <c r="C823" s="666" t="s">
        <v>568</v>
      </c>
      <c r="D823" s="667" t="s">
        <v>2191</v>
      </c>
      <c r="E823" s="666" t="s">
        <v>571</v>
      </c>
      <c r="F823" s="667" t="s">
        <v>2192</v>
      </c>
      <c r="G823" s="666" t="s">
        <v>580</v>
      </c>
      <c r="H823" s="666" t="s">
        <v>2152</v>
      </c>
      <c r="I823" s="666" t="s">
        <v>760</v>
      </c>
      <c r="J823" s="666" t="s">
        <v>2153</v>
      </c>
      <c r="K823" s="666" t="s">
        <v>2154</v>
      </c>
      <c r="L823" s="668">
        <v>23.700083755703311</v>
      </c>
      <c r="M823" s="668">
        <v>36</v>
      </c>
      <c r="N823" s="669">
        <v>853.20301520531916</v>
      </c>
    </row>
    <row r="824" spans="1:14" ht="14.4" customHeight="1" x14ac:dyDescent="0.3">
      <c r="A824" s="664" t="s">
        <v>543</v>
      </c>
      <c r="B824" s="665" t="s">
        <v>2184</v>
      </c>
      <c r="C824" s="666" t="s">
        <v>568</v>
      </c>
      <c r="D824" s="667" t="s">
        <v>2191</v>
      </c>
      <c r="E824" s="666" t="s">
        <v>571</v>
      </c>
      <c r="F824" s="667" t="s">
        <v>2192</v>
      </c>
      <c r="G824" s="666" t="s">
        <v>580</v>
      </c>
      <c r="H824" s="666" t="s">
        <v>2155</v>
      </c>
      <c r="I824" s="666" t="s">
        <v>760</v>
      </c>
      <c r="J824" s="666" t="s">
        <v>2156</v>
      </c>
      <c r="K824" s="666" t="s">
        <v>1957</v>
      </c>
      <c r="L824" s="668">
        <v>281.08536033110022</v>
      </c>
      <c r="M824" s="668">
        <v>3</v>
      </c>
      <c r="N824" s="669">
        <v>843.25608099330066</v>
      </c>
    </row>
    <row r="825" spans="1:14" ht="14.4" customHeight="1" x14ac:dyDescent="0.3">
      <c r="A825" s="664" t="s">
        <v>543</v>
      </c>
      <c r="B825" s="665" t="s">
        <v>2184</v>
      </c>
      <c r="C825" s="666" t="s">
        <v>568</v>
      </c>
      <c r="D825" s="667" t="s">
        <v>2191</v>
      </c>
      <c r="E825" s="666" t="s">
        <v>571</v>
      </c>
      <c r="F825" s="667" t="s">
        <v>2192</v>
      </c>
      <c r="G825" s="666" t="s">
        <v>580</v>
      </c>
      <c r="H825" s="666" t="s">
        <v>2157</v>
      </c>
      <c r="I825" s="666" t="s">
        <v>2158</v>
      </c>
      <c r="J825" s="666" t="s">
        <v>2159</v>
      </c>
      <c r="K825" s="666" t="s">
        <v>2160</v>
      </c>
      <c r="L825" s="668">
        <v>535.50000000000011</v>
      </c>
      <c r="M825" s="668">
        <v>2</v>
      </c>
      <c r="N825" s="669">
        <v>1071.0000000000002</v>
      </c>
    </row>
    <row r="826" spans="1:14" ht="14.4" customHeight="1" x14ac:dyDescent="0.3">
      <c r="A826" s="664" t="s">
        <v>543</v>
      </c>
      <c r="B826" s="665" t="s">
        <v>2184</v>
      </c>
      <c r="C826" s="666" t="s">
        <v>568</v>
      </c>
      <c r="D826" s="667" t="s">
        <v>2191</v>
      </c>
      <c r="E826" s="666" t="s">
        <v>571</v>
      </c>
      <c r="F826" s="667" t="s">
        <v>2192</v>
      </c>
      <c r="G826" s="666" t="s">
        <v>580</v>
      </c>
      <c r="H826" s="666" t="s">
        <v>2161</v>
      </c>
      <c r="I826" s="666" t="s">
        <v>2162</v>
      </c>
      <c r="J826" s="666" t="s">
        <v>2163</v>
      </c>
      <c r="K826" s="666" t="s">
        <v>2164</v>
      </c>
      <c r="L826" s="668">
        <v>88.974936113146157</v>
      </c>
      <c r="M826" s="668">
        <v>9</v>
      </c>
      <c r="N826" s="669">
        <v>800.77442501831547</v>
      </c>
    </row>
    <row r="827" spans="1:14" ht="14.4" customHeight="1" x14ac:dyDescent="0.3">
      <c r="A827" s="664" t="s">
        <v>543</v>
      </c>
      <c r="B827" s="665" t="s">
        <v>2184</v>
      </c>
      <c r="C827" s="666" t="s">
        <v>568</v>
      </c>
      <c r="D827" s="667" t="s">
        <v>2191</v>
      </c>
      <c r="E827" s="666" t="s">
        <v>571</v>
      </c>
      <c r="F827" s="667" t="s">
        <v>2192</v>
      </c>
      <c r="G827" s="666" t="s">
        <v>580</v>
      </c>
      <c r="H827" s="666" t="s">
        <v>2165</v>
      </c>
      <c r="I827" s="666" t="s">
        <v>760</v>
      </c>
      <c r="J827" s="666" t="s">
        <v>2166</v>
      </c>
      <c r="K827" s="666"/>
      <c r="L827" s="668">
        <v>39.321263334628959</v>
      </c>
      <c r="M827" s="668">
        <v>1</v>
      </c>
      <c r="N827" s="669">
        <v>39.321263334628959</v>
      </c>
    </row>
    <row r="828" spans="1:14" ht="14.4" customHeight="1" x14ac:dyDescent="0.3">
      <c r="A828" s="664" t="s">
        <v>543</v>
      </c>
      <c r="B828" s="665" t="s">
        <v>2184</v>
      </c>
      <c r="C828" s="666" t="s">
        <v>568</v>
      </c>
      <c r="D828" s="667" t="s">
        <v>2191</v>
      </c>
      <c r="E828" s="666" t="s">
        <v>571</v>
      </c>
      <c r="F828" s="667" t="s">
        <v>2192</v>
      </c>
      <c r="G828" s="666" t="s">
        <v>580</v>
      </c>
      <c r="H828" s="666" t="s">
        <v>2167</v>
      </c>
      <c r="I828" s="666" t="s">
        <v>760</v>
      </c>
      <c r="J828" s="666" t="s">
        <v>2168</v>
      </c>
      <c r="K828" s="666" t="s">
        <v>1970</v>
      </c>
      <c r="L828" s="668">
        <v>47.149782689624992</v>
      </c>
      <c r="M828" s="668">
        <v>1</v>
      </c>
      <c r="N828" s="669">
        <v>47.149782689624992</v>
      </c>
    </row>
    <row r="829" spans="1:14" ht="14.4" customHeight="1" x14ac:dyDescent="0.3">
      <c r="A829" s="664" t="s">
        <v>543</v>
      </c>
      <c r="B829" s="665" t="s">
        <v>2184</v>
      </c>
      <c r="C829" s="666" t="s">
        <v>568</v>
      </c>
      <c r="D829" s="667" t="s">
        <v>2191</v>
      </c>
      <c r="E829" s="666" t="s">
        <v>571</v>
      </c>
      <c r="F829" s="667" t="s">
        <v>2192</v>
      </c>
      <c r="G829" s="666" t="s">
        <v>580</v>
      </c>
      <c r="H829" s="666" t="s">
        <v>2169</v>
      </c>
      <c r="I829" s="666" t="s">
        <v>760</v>
      </c>
      <c r="J829" s="666" t="s">
        <v>2170</v>
      </c>
      <c r="K829" s="666" t="s">
        <v>2171</v>
      </c>
      <c r="L829" s="668">
        <v>96.84</v>
      </c>
      <c r="M829" s="668">
        <v>2</v>
      </c>
      <c r="N829" s="669">
        <v>193.68</v>
      </c>
    </row>
    <row r="830" spans="1:14" ht="14.4" customHeight="1" x14ac:dyDescent="0.3">
      <c r="A830" s="664" t="s">
        <v>543</v>
      </c>
      <c r="B830" s="665" t="s">
        <v>2184</v>
      </c>
      <c r="C830" s="666" t="s">
        <v>568</v>
      </c>
      <c r="D830" s="667" t="s">
        <v>2191</v>
      </c>
      <c r="E830" s="666" t="s">
        <v>571</v>
      </c>
      <c r="F830" s="667" t="s">
        <v>2192</v>
      </c>
      <c r="G830" s="666" t="s">
        <v>580</v>
      </c>
      <c r="H830" s="666" t="s">
        <v>940</v>
      </c>
      <c r="I830" s="666" t="s">
        <v>760</v>
      </c>
      <c r="J830" s="666" t="s">
        <v>941</v>
      </c>
      <c r="K830" s="666"/>
      <c r="L830" s="668">
        <v>37.596277698705848</v>
      </c>
      <c r="M830" s="668">
        <v>1</v>
      </c>
      <c r="N830" s="669">
        <v>37.596277698705848</v>
      </c>
    </row>
    <row r="831" spans="1:14" ht="14.4" customHeight="1" x14ac:dyDescent="0.3">
      <c r="A831" s="664" t="s">
        <v>543</v>
      </c>
      <c r="B831" s="665" t="s">
        <v>2184</v>
      </c>
      <c r="C831" s="666" t="s">
        <v>568</v>
      </c>
      <c r="D831" s="667" t="s">
        <v>2191</v>
      </c>
      <c r="E831" s="666" t="s">
        <v>571</v>
      </c>
      <c r="F831" s="667" t="s">
        <v>2192</v>
      </c>
      <c r="G831" s="666" t="s">
        <v>580</v>
      </c>
      <c r="H831" s="666" t="s">
        <v>1470</v>
      </c>
      <c r="I831" s="666" t="s">
        <v>1471</v>
      </c>
      <c r="J831" s="666" t="s">
        <v>1472</v>
      </c>
      <c r="K831" s="666" t="s">
        <v>1473</v>
      </c>
      <c r="L831" s="668">
        <v>32.199771502117727</v>
      </c>
      <c r="M831" s="668">
        <v>1</v>
      </c>
      <c r="N831" s="669">
        <v>32.199771502117727</v>
      </c>
    </row>
    <row r="832" spans="1:14" ht="14.4" customHeight="1" x14ac:dyDescent="0.3">
      <c r="A832" s="664" t="s">
        <v>543</v>
      </c>
      <c r="B832" s="665" t="s">
        <v>2184</v>
      </c>
      <c r="C832" s="666" t="s">
        <v>568</v>
      </c>
      <c r="D832" s="667" t="s">
        <v>2191</v>
      </c>
      <c r="E832" s="666" t="s">
        <v>571</v>
      </c>
      <c r="F832" s="667" t="s">
        <v>2192</v>
      </c>
      <c r="G832" s="666" t="s">
        <v>580</v>
      </c>
      <c r="H832" s="666" t="s">
        <v>2172</v>
      </c>
      <c r="I832" s="666" t="s">
        <v>760</v>
      </c>
      <c r="J832" s="666" t="s">
        <v>2173</v>
      </c>
      <c r="K832" s="666"/>
      <c r="L832" s="668">
        <v>31.871394917022421</v>
      </c>
      <c r="M832" s="668">
        <v>1</v>
      </c>
      <c r="N832" s="669">
        <v>31.871394917022421</v>
      </c>
    </row>
    <row r="833" spans="1:14" ht="14.4" customHeight="1" x14ac:dyDescent="0.3">
      <c r="A833" s="664" t="s">
        <v>543</v>
      </c>
      <c r="B833" s="665" t="s">
        <v>2184</v>
      </c>
      <c r="C833" s="666" t="s">
        <v>568</v>
      </c>
      <c r="D833" s="667" t="s">
        <v>2191</v>
      </c>
      <c r="E833" s="666" t="s">
        <v>571</v>
      </c>
      <c r="F833" s="667" t="s">
        <v>2192</v>
      </c>
      <c r="G833" s="666" t="s">
        <v>580</v>
      </c>
      <c r="H833" s="666" t="s">
        <v>958</v>
      </c>
      <c r="I833" s="666" t="s">
        <v>760</v>
      </c>
      <c r="J833" s="666" t="s">
        <v>959</v>
      </c>
      <c r="K833" s="666"/>
      <c r="L833" s="668">
        <v>33.299999999999997</v>
      </c>
      <c r="M833" s="668">
        <v>3</v>
      </c>
      <c r="N833" s="669">
        <v>99.899999999999991</v>
      </c>
    </row>
    <row r="834" spans="1:14" ht="14.4" customHeight="1" x14ac:dyDescent="0.3">
      <c r="A834" s="664" t="s">
        <v>543</v>
      </c>
      <c r="B834" s="665" t="s">
        <v>2184</v>
      </c>
      <c r="C834" s="666" t="s">
        <v>568</v>
      </c>
      <c r="D834" s="667" t="s">
        <v>2191</v>
      </c>
      <c r="E834" s="666" t="s">
        <v>571</v>
      </c>
      <c r="F834" s="667" t="s">
        <v>2192</v>
      </c>
      <c r="G834" s="666" t="s">
        <v>580</v>
      </c>
      <c r="H834" s="666" t="s">
        <v>2174</v>
      </c>
      <c r="I834" s="666" t="s">
        <v>760</v>
      </c>
      <c r="J834" s="666" t="s">
        <v>2175</v>
      </c>
      <c r="K834" s="666" t="s">
        <v>1957</v>
      </c>
      <c r="L834" s="668">
        <v>510.25368475365866</v>
      </c>
      <c r="M834" s="668">
        <v>1</v>
      </c>
      <c r="N834" s="669">
        <v>510.25368475365866</v>
      </c>
    </row>
    <row r="835" spans="1:14" ht="14.4" customHeight="1" x14ac:dyDescent="0.3">
      <c r="A835" s="664" t="s">
        <v>543</v>
      </c>
      <c r="B835" s="665" t="s">
        <v>2184</v>
      </c>
      <c r="C835" s="666" t="s">
        <v>568</v>
      </c>
      <c r="D835" s="667" t="s">
        <v>2191</v>
      </c>
      <c r="E835" s="666" t="s">
        <v>571</v>
      </c>
      <c r="F835" s="667" t="s">
        <v>2192</v>
      </c>
      <c r="G835" s="666" t="s">
        <v>580</v>
      </c>
      <c r="H835" s="666" t="s">
        <v>1960</v>
      </c>
      <c r="I835" s="666" t="s">
        <v>760</v>
      </c>
      <c r="J835" s="666" t="s">
        <v>1961</v>
      </c>
      <c r="K835" s="666"/>
      <c r="L835" s="668">
        <v>108.49000000000007</v>
      </c>
      <c r="M835" s="668">
        <v>1</v>
      </c>
      <c r="N835" s="669">
        <v>108.49000000000007</v>
      </c>
    </row>
    <row r="836" spans="1:14" ht="14.4" customHeight="1" x14ac:dyDescent="0.3">
      <c r="A836" s="664" t="s">
        <v>543</v>
      </c>
      <c r="B836" s="665" t="s">
        <v>2184</v>
      </c>
      <c r="C836" s="666" t="s">
        <v>568</v>
      </c>
      <c r="D836" s="667" t="s">
        <v>2191</v>
      </c>
      <c r="E836" s="666" t="s">
        <v>571</v>
      </c>
      <c r="F836" s="667" t="s">
        <v>2192</v>
      </c>
      <c r="G836" s="666" t="s">
        <v>580</v>
      </c>
      <c r="H836" s="666" t="s">
        <v>2176</v>
      </c>
      <c r="I836" s="666" t="s">
        <v>760</v>
      </c>
      <c r="J836" s="666" t="s">
        <v>2177</v>
      </c>
      <c r="K836" s="666" t="s">
        <v>2178</v>
      </c>
      <c r="L836" s="668">
        <v>149.50700000000001</v>
      </c>
      <c r="M836" s="668">
        <v>1</v>
      </c>
      <c r="N836" s="669">
        <v>149.50700000000001</v>
      </c>
    </row>
    <row r="837" spans="1:14" ht="14.4" customHeight="1" x14ac:dyDescent="0.3">
      <c r="A837" s="664" t="s">
        <v>543</v>
      </c>
      <c r="B837" s="665" t="s">
        <v>2184</v>
      </c>
      <c r="C837" s="666" t="s">
        <v>568</v>
      </c>
      <c r="D837" s="667" t="s">
        <v>2191</v>
      </c>
      <c r="E837" s="666" t="s">
        <v>571</v>
      </c>
      <c r="F837" s="667" t="s">
        <v>2192</v>
      </c>
      <c r="G837" s="666" t="s">
        <v>580</v>
      </c>
      <c r="H837" s="666" t="s">
        <v>2179</v>
      </c>
      <c r="I837" s="666" t="s">
        <v>760</v>
      </c>
      <c r="J837" s="666" t="s">
        <v>2180</v>
      </c>
      <c r="K837" s="666"/>
      <c r="L837" s="668">
        <v>40.382102324505212</v>
      </c>
      <c r="M837" s="668">
        <v>1</v>
      </c>
      <c r="N837" s="669">
        <v>40.382102324505212</v>
      </c>
    </row>
    <row r="838" spans="1:14" ht="14.4" customHeight="1" x14ac:dyDescent="0.3">
      <c r="A838" s="664" t="s">
        <v>543</v>
      </c>
      <c r="B838" s="665" t="s">
        <v>2184</v>
      </c>
      <c r="C838" s="666" t="s">
        <v>568</v>
      </c>
      <c r="D838" s="667" t="s">
        <v>2191</v>
      </c>
      <c r="E838" s="666" t="s">
        <v>571</v>
      </c>
      <c r="F838" s="667" t="s">
        <v>2192</v>
      </c>
      <c r="G838" s="666" t="s">
        <v>580</v>
      </c>
      <c r="H838" s="666" t="s">
        <v>2181</v>
      </c>
      <c r="I838" s="666" t="s">
        <v>2181</v>
      </c>
      <c r="J838" s="666" t="s">
        <v>2182</v>
      </c>
      <c r="K838" s="666" t="s">
        <v>2183</v>
      </c>
      <c r="L838" s="668">
        <v>349.24999999999994</v>
      </c>
      <c r="M838" s="668">
        <v>1</v>
      </c>
      <c r="N838" s="669">
        <v>349.24999999999994</v>
      </c>
    </row>
    <row r="839" spans="1:14" ht="14.4" customHeight="1" x14ac:dyDescent="0.3">
      <c r="A839" s="664" t="s">
        <v>543</v>
      </c>
      <c r="B839" s="665" t="s">
        <v>2184</v>
      </c>
      <c r="C839" s="666" t="s">
        <v>568</v>
      </c>
      <c r="D839" s="667" t="s">
        <v>2191</v>
      </c>
      <c r="E839" s="666" t="s">
        <v>571</v>
      </c>
      <c r="F839" s="667" t="s">
        <v>2192</v>
      </c>
      <c r="G839" s="666" t="s">
        <v>580</v>
      </c>
      <c r="H839" s="666" t="s">
        <v>982</v>
      </c>
      <c r="I839" s="666" t="s">
        <v>760</v>
      </c>
      <c r="J839" s="666" t="s">
        <v>983</v>
      </c>
      <c r="K839" s="666" t="s">
        <v>984</v>
      </c>
      <c r="L839" s="668">
        <v>8.4699999999999989</v>
      </c>
      <c r="M839" s="668">
        <v>60</v>
      </c>
      <c r="N839" s="669">
        <v>508.19999999999993</v>
      </c>
    </row>
    <row r="840" spans="1:14" ht="14.4" customHeight="1" x14ac:dyDescent="0.3">
      <c r="A840" s="664" t="s">
        <v>543</v>
      </c>
      <c r="B840" s="665" t="s">
        <v>2184</v>
      </c>
      <c r="C840" s="666" t="s">
        <v>568</v>
      </c>
      <c r="D840" s="667" t="s">
        <v>2191</v>
      </c>
      <c r="E840" s="666" t="s">
        <v>571</v>
      </c>
      <c r="F840" s="667" t="s">
        <v>2192</v>
      </c>
      <c r="G840" s="666" t="s">
        <v>1027</v>
      </c>
      <c r="H840" s="666" t="s">
        <v>1567</v>
      </c>
      <c r="I840" s="666" t="s">
        <v>1568</v>
      </c>
      <c r="J840" s="666" t="s">
        <v>1569</v>
      </c>
      <c r="K840" s="666" t="s">
        <v>1570</v>
      </c>
      <c r="L840" s="668">
        <v>32.259999999999984</v>
      </c>
      <c r="M840" s="668">
        <v>4</v>
      </c>
      <c r="N840" s="669">
        <v>129.03999999999994</v>
      </c>
    </row>
    <row r="841" spans="1:14" ht="14.4" customHeight="1" thickBot="1" x14ac:dyDescent="0.35">
      <c r="A841" s="670" t="s">
        <v>543</v>
      </c>
      <c r="B841" s="671" t="s">
        <v>2184</v>
      </c>
      <c r="C841" s="672" t="s">
        <v>568</v>
      </c>
      <c r="D841" s="673" t="s">
        <v>2191</v>
      </c>
      <c r="E841" s="672" t="s">
        <v>571</v>
      </c>
      <c r="F841" s="673" t="s">
        <v>2192</v>
      </c>
      <c r="G841" s="672" t="s">
        <v>1027</v>
      </c>
      <c r="H841" s="672" t="s">
        <v>1971</v>
      </c>
      <c r="I841" s="672" t="s">
        <v>1972</v>
      </c>
      <c r="J841" s="672" t="s">
        <v>1973</v>
      </c>
      <c r="K841" s="672" t="s">
        <v>1974</v>
      </c>
      <c r="L841" s="674">
        <v>29.999891946914154</v>
      </c>
      <c r="M841" s="674">
        <v>8</v>
      </c>
      <c r="N841" s="675">
        <v>239.99913557531323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2198</v>
      </c>
      <c r="B5" s="662">
        <v>7718.6624999999995</v>
      </c>
      <c r="C5" s="680">
        <v>9.5228022738282361E-2</v>
      </c>
      <c r="D5" s="662">
        <v>73335.866178111886</v>
      </c>
      <c r="E5" s="680">
        <v>0.90477197726171754</v>
      </c>
      <c r="F5" s="663">
        <v>81054.528678111892</v>
      </c>
    </row>
    <row r="6" spans="1:6" ht="14.4" customHeight="1" x14ac:dyDescent="0.3">
      <c r="A6" s="691" t="s">
        <v>2199</v>
      </c>
      <c r="B6" s="668">
        <v>6830.5184999999992</v>
      </c>
      <c r="C6" s="681">
        <v>5.2000923030259834E-2</v>
      </c>
      <c r="D6" s="668">
        <v>124523.27489372986</v>
      </c>
      <c r="E6" s="681">
        <v>0.94799907696974017</v>
      </c>
      <c r="F6" s="669">
        <v>131353.79339372987</v>
      </c>
    </row>
    <row r="7" spans="1:6" ht="14.4" customHeight="1" x14ac:dyDescent="0.3">
      <c r="A7" s="691" t="s">
        <v>2200</v>
      </c>
      <c r="B7" s="668">
        <v>3544.1578</v>
      </c>
      <c r="C7" s="681">
        <v>3.63655680778283E-2</v>
      </c>
      <c r="D7" s="668">
        <v>93915.004460710974</v>
      </c>
      <c r="E7" s="681">
        <v>0.96363443192217169</v>
      </c>
      <c r="F7" s="669">
        <v>97459.162260710975</v>
      </c>
    </row>
    <row r="8" spans="1:6" ht="14.4" customHeight="1" x14ac:dyDescent="0.3">
      <c r="A8" s="691" t="s">
        <v>2201</v>
      </c>
      <c r="B8" s="668">
        <v>115.25538322161788</v>
      </c>
      <c r="C8" s="681">
        <v>1.2216246267195115E-3</v>
      </c>
      <c r="D8" s="668">
        <v>94230.733311455246</v>
      </c>
      <c r="E8" s="681">
        <v>0.9987783753732804</v>
      </c>
      <c r="F8" s="669">
        <v>94345.988694676867</v>
      </c>
    </row>
    <row r="9" spans="1:6" ht="14.4" customHeight="1" x14ac:dyDescent="0.3">
      <c r="A9" s="691" t="s">
        <v>2202</v>
      </c>
      <c r="B9" s="668"/>
      <c r="C9" s="681">
        <v>0</v>
      </c>
      <c r="D9" s="668">
        <v>120</v>
      </c>
      <c r="E9" s="681">
        <v>1</v>
      </c>
      <c r="F9" s="669">
        <v>120</v>
      </c>
    </row>
    <row r="10" spans="1:6" ht="14.4" customHeight="1" thickBot="1" x14ac:dyDescent="0.35">
      <c r="A10" s="692" t="s">
        <v>2203</v>
      </c>
      <c r="B10" s="683"/>
      <c r="C10" s="684">
        <v>0</v>
      </c>
      <c r="D10" s="683">
        <v>59.999999999999986</v>
      </c>
      <c r="E10" s="684">
        <v>1</v>
      </c>
      <c r="F10" s="685">
        <v>59.999999999999986</v>
      </c>
    </row>
    <row r="11" spans="1:6" ht="14.4" customHeight="1" thickBot="1" x14ac:dyDescent="0.35">
      <c r="A11" s="686" t="s">
        <v>3</v>
      </c>
      <c r="B11" s="687">
        <v>18208.594183221616</v>
      </c>
      <c r="C11" s="688">
        <v>4.5026924017627638E-2</v>
      </c>
      <c r="D11" s="687">
        <v>386184.87884400797</v>
      </c>
      <c r="E11" s="688">
        <v>0.95497307598237247</v>
      </c>
      <c r="F11" s="689">
        <v>404393.47302722954</v>
      </c>
    </row>
    <row r="12" spans="1:6" ht="14.4" customHeight="1" thickBot="1" x14ac:dyDescent="0.35"/>
    <row r="13" spans="1:6" ht="14.4" customHeight="1" x14ac:dyDescent="0.3">
      <c r="A13" s="690" t="s">
        <v>2204</v>
      </c>
      <c r="B13" s="662">
        <v>10878.446</v>
      </c>
      <c r="C13" s="680">
        <v>1</v>
      </c>
      <c r="D13" s="662"/>
      <c r="E13" s="680">
        <v>0</v>
      </c>
      <c r="F13" s="663">
        <v>10878.446</v>
      </c>
    </row>
    <row r="14" spans="1:6" ht="14.4" customHeight="1" x14ac:dyDescent="0.3">
      <c r="A14" s="691" t="s">
        <v>2205</v>
      </c>
      <c r="B14" s="668">
        <v>3645.2175499999994</v>
      </c>
      <c r="C14" s="681">
        <v>0.89904015880092225</v>
      </c>
      <c r="D14" s="668">
        <v>409.3483270813303</v>
      </c>
      <c r="E14" s="681">
        <v>0.10095984119907771</v>
      </c>
      <c r="F14" s="669">
        <v>4054.5658770813297</v>
      </c>
    </row>
    <row r="15" spans="1:6" ht="14.4" customHeight="1" x14ac:dyDescent="0.3">
      <c r="A15" s="691" t="s">
        <v>2206</v>
      </c>
      <c r="B15" s="668">
        <v>2926.924</v>
      </c>
      <c r="C15" s="681">
        <v>1</v>
      </c>
      <c r="D15" s="668"/>
      <c r="E15" s="681">
        <v>0</v>
      </c>
      <c r="F15" s="669">
        <v>2926.924</v>
      </c>
    </row>
    <row r="16" spans="1:6" ht="14.4" customHeight="1" x14ac:dyDescent="0.3">
      <c r="A16" s="691" t="s">
        <v>2207</v>
      </c>
      <c r="B16" s="668">
        <v>743.29199999999992</v>
      </c>
      <c r="C16" s="681">
        <v>1</v>
      </c>
      <c r="D16" s="668"/>
      <c r="E16" s="681">
        <v>0</v>
      </c>
      <c r="F16" s="669">
        <v>743.29199999999992</v>
      </c>
    </row>
    <row r="17" spans="1:6" ht="14.4" customHeight="1" x14ac:dyDescent="0.3">
      <c r="A17" s="691" t="s">
        <v>2208</v>
      </c>
      <c r="B17" s="668">
        <v>249.38999999999993</v>
      </c>
      <c r="C17" s="681">
        <v>1</v>
      </c>
      <c r="D17" s="668"/>
      <c r="E17" s="681">
        <v>0</v>
      </c>
      <c r="F17" s="669">
        <v>249.38999999999993</v>
      </c>
    </row>
    <row r="18" spans="1:6" ht="14.4" customHeight="1" x14ac:dyDescent="0.3">
      <c r="A18" s="691" t="s">
        <v>2209</v>
      </c>
      <c r="B18" s="668">
        <v>245.53000000000003</v>
      </c>
      <c r="C18" s="681">
        <v>0.56489129184401243</v>
      </c>
      <c r="D18" s="668">
        <v>189.12</v>
      </c>
      <c r="E18" s="681">
        <v>0.43510870815598757</v>
      </c>
      <c r="F18" s="669">
        <v>434.65000000000003</v>
      </c>
    </row>
    <row r="19" spans="1:6" ht="14.4" customHeight="1" x14ac:dyDescent="0.3">
      <c r="A19" s="691" t="s">
        <v>2210</v>
      </c>
      <c r="B19" s="668">
        <v>214.64</v>
      </c>
      <c r="C19" s="681">
        <v>1</v>
      </c>
      <c r="D19" s="668"/>
      <c r="E19" s="681">
        <v>0</v>
      </c>
      <c r="F19" s="669">
        <v>214.64</v>
      </c>
    </row>
    <row r="20" spans="1:6" ht="14.4" customHeight="1" x14ac:dyDescent="0.3">
      <c r="A20" s="691" t="s">
        <v>2211</v>
      </c>
      <c r="B20" s="668">
        <v>206.64000000000004</v>
      </c>
      <c r="C20" s="681">
        <v>0.66294513955726664</v>
      </c>
      <c r="D20" s="668">
        <v>105.05999999999999</v>
      </c>
      <c r="E20" s="681">
        <v>0.33705486044273331</v>
      </c>
      <c r="F20" s="669">
        <v>311.70000000000005</v>
      </c>
    </row>
    <row r="21" spans="1:6" ht="14.4" customHeight="1" x14ac:dyDescent="0.3">
      <c r="A21" s="691" t="s">
        <v>2212</v>
      </c>
      <c r="B21" s="668">
        <v>128.07</v>
      </c>
      <c r="C21" s="681">
        <v>0.19041884116151481</v>
      </c>
      <c r="D21" s="668">
        <v>544.5</v>
      </c>
      <c r="E21" s="681">
        <v>0.80958115883848525</v>
      </c>
      <c r="F21" s="669">
        <v>672.56999999999994</v>
      </c>
    </row>
    <row r="22" spans="1:6" ht="14.4" customHeight="1" x14ac:dyDescent="0.3">
      <c r="A22" s="691" t="s">
        <v>2213</v>
      </c>
      <c r="B22" s="668">
        <v>122.25</v>
      </c>
      <c r="C22" s="681">
        <v>0.49920372412103398</v>
      </c>
      <c r="D22" s="668">
        <v>122.63999999999999</v>
      </c>
      <c r="E22" s="681">
        <v>0.50079627587896602</v>
      </c>
      <c r="F22" s="669">
        <v>244.89</v>
      </c>
    </row>
    <row r="23" spans="1:6" ht="14.4" customHeight="1" x14ac:dyDescent="0.3">
      <c r="A23" s="691" t="s">
        <v>2214</v>
      </c>
      <c r="B23" s="668"/>
      <c r="C23" s="681">
        <v>0</v>
      </c>
      <c r="D23" s="668">
        <v>142.34</v>
      </c>
      <c r="E23" s="681">
        <v>1</v>
      </c>
      <c r="F23" s="669">
        <v>142.34</v>
      </c>
    </row>
    <row r="24" spans="1:6" ht="14.4" customHeight="1" x14ac:dyDescent="0.3">
      <c r="A24" s="691" t="s">
        <v>2215</v>
      </c>
      <c r="B24" s="668"/>
      <c r="C24" s="681">
        <v>0</v>
      </c>
      <c r="D24" s="668">
        <v>582.56999999999982</v>
      </c>
      <c r="E24" s="681">
        <v>1</v>
      </c>
      <c r="F24" s="669">
        <v>582.56999999999982</v>
      </c>
    </row>
    <row r="25" spans="1:6" ht="14.4" customHeight="1" x14ac:dyDescent="0.3">
      <c r="A25" s="691" t="s">
        <v>2216</v>
      </c>
      <c r="B25" s="668"/>
      <c r="C25" s="681">
        <v>0</v>
      </c>
      <c r="D25" s="668">
        <v>19404</v>
      </c>
      <c r="E25" s="681">
        <v>1</v>
      </c>
      <c r="F25" s="669">
        <v>19404</v>
      </c>
    </row>
    <row r="26" spans="1:6" ht="14.4" customHeight="1" x14ac:dyDescent="0.3">
      <c r="A26" s="691" t="s">
        <v>2217</v>
      </c>
      <c r="B26" s="668"/>
      <c r="C26" s="681">
        <v>0</v>
      </c>
      <c r="D26" s="668">
        <v>944.09999999999991</v>
      </c>
      <c r="E26" s="681">
        <v>1</v>
      </c>
      <c r="F26" s="669">
        <v>944.09999999999991</v>
      </c>
    </row>
    <row r="27" spans="1:6" ht="14.4" customHeight="1" x14ac:dyDescent="0.3">
      <c r="A27" s="691" t="s">
        <v>2218</v>
      </c>
      <c r="B27" s="668"/>
      <c r="C27" s="681">
        <v>0</v>
      </c>
      <c r="D27" s="668">
        <v>938.44999999999993</v>
      </c>
      <c r="E27" s="681">
        <v>1</v>
      </c>
      <c r="F27" s="669">
        <v>938.44999999999993</v>
      </c>
    </row>
    <row r="28" spans="1:6" ht="14.4" customHeight="1" x14ac:dyDescent="0.3">
      <c r="A28" s="691" t="s">
        <v>2219</v>
      </c>
      <c r="B28" s="668"/>
      <c r="C28" s="681">
        <v>0</v>
      </c>
      <c r="D28" s="668">
        <v>5951.34</v>
      </c>
      <c r="E28" s="681">
        <v>1</v>
      </c>
      <c r="F28" s="669">
        <v>5951.34</v>
      </c>
    </row>
    <row r="29" spans="1:6" ht="14.4" customHeight="1" x14ac:dyDescent="0.3">
      <c r="A29" s="691" t="s">
        <v>2220</v>
      </c>
      <c r="B29" s="668"/>
      <c r="C29" s="681">
        <v>0</v>
      </c>
      <c r="D29" s="668">
        <v>128.88</v>
      </c>
      <c r="E29" s="681">
        <v>1</v>
      </c>
      <c r="F29" s="669">
        <v>128.88</v>
      </c>
    </row>
    <row r="30" spans="1:6" ht="14.4" customHeight="1" x14ac:dyDescent="0.3">
      <c r="A30" s="691" t="s">
        <v>2221</v>
      </c>
      <c r="B30" s="668"/>
      <c r="C30" s="681">
        <v>0</v>
      </c>
      <c r="D30" s="668">
        <v>811.5998574092431</v>
      </c>
      <c r="E30" s="681">
        <v>1</v>
      </c>
      <c r="F30" s="669">
        <v>811.5998574092431</v>
      </c>
    </row>
    <row r="31" spans="1:6" ht="14.4" customHeight="1" x14ac:dyDescent="0.3">
      <c r="A31" s="691" t="s">
        <v>2222</v>
      </c>
      <c r="B31" s="668"/>
      <c r="C31" s="681">
        <v>0</v>
      </c>
      <c r="D31" s="668">
        <v>97.639999999999986</v>
      </c>
      <c r="E31" s="681">
        <v>1</v>
      </c>
      <c r="F31" s="669">
        <v>97.639999999999986</v>
      </c>
    </row>
    <row r="32" spans="1:6" ht="14.4" customHeight="1" x14ac:dyDescent="0.3">
      <c r="A32" s="691" t="s">
        <v>2223</v>
      </c>
      <c r="B32" s="668"/>
      <c r="C32" s="681">
        <v>0</v>
      </c>
      <c r="D32" s="668">
        <v>1405.44</v>
      </c>
      <c r="E32" s="681">
        <v>1</v>
      </c>
      <c r="F32" s="669">
        <v>1405.44</v>
      </c>
    </row>
    <row r="33" spans="1:6" ht="14.4" customHeight="1" x14ac:dyDescent="0.3">
      <c r="A33" s="691" t="s">
        <v>2224</v>
      </c>
      <c r="B33" s="668"/>
      <c r="C33" s="681">
        <v>0</v>
      </c>
      <c r="D33" s="668">
        <v>24.93</v>
      </c>
      <c r="E33" s="681">
        <v>1</v>
      </c>
      <c r="F33" s="669">
        <v>24.93</v>
      </c>
    </row>
    <row r="34" spans="1:6" ht="14.4" customHeight="1" x14ac:dyDescent="0.3">
      <c r="A34" s="691" t="s">
        <v>2225</v>
      </c>
      <c r="B34" s="668"/>
      <c r="C34" s="681">
        <v>0</v>
      </c>
      <c r="D34" s="668">
        <v>-789.30000000000007</v>
      </c>
      <c r="E34" s="681">
        <v>1</v>
      </c>
      <c r="F34" s="669">
        <v>-789.30000000000007</v>
      </c>
    </row>
    <row r="35" spans="1:6" ht="14.4" customHeight="1" x14ac:dyDescent="0.3">
      <c r="A35" s="691" t="s">
        <v>2226</v>
      </c>
      <c r="B35" s="668"/>
      <c r="C35" s="681">
        <v>0</v>
      </c>
      <c r="D35" s="668">
        <v>110.76007683967062</v>
      </c>
      <c r="E35" s="681">
        <v>1</v>
      </c>
      <c r="F35" s="669">
        <v>110.76007683967062</v>
      </c>
    </row>
    <row r="36" spans="1:6" ht="14.4" customHeight="1" x14ac:dyDescent="0.3">
      <c r="A36" s="691" t="s">
        <v>2227</v>
      </c>
      <c r="B36" s="668"/>
      <c r="C36" s="681">
        <v>0</v>
      </c>
      <c r="D36" s="668">
        <v>2429.2259999999997</v>
      </c>
      <c r="E36" s="681">
        <v>1</v>
      </c>
      <c r="F36" s="669">
        <v>2429.2259999999997</v>
      </c>
    </row>
    <row r="37" spans="1:6" ht="14.4" customHeight="1" x14ac:dyDescent="0.3">
      <c r="A37" s="691" t="s">
        <v>2228</v>
      </c>
      <c r="B37" s="668"/>
      <c r="C37" s="681">
        <v>0</v>
      </c>
      <c r="D37" s="668">
        <v>23646.376490286002</v>
      </c>
      <c r="E37" s="681">
        <v>1</v>
      </c>
      <c r="F37" s="669">
        <v>23646.376490286002</v>
      </c>
    </row>
    <row r="38" spans="1:6" ht="14.4" customHeight="1" x14ac:dyDescent="0.3">
      <c r="A38" s="691" t="s">
        <v>2229</v>
      </c>
      <c r="B38" s="668"/>
      <c r="C38" s="681">
        <v>0</v>
      </c>
      <c r="D38" s="668">
        <v>186.13999999999987</v>
      </c>
      <c r="E38" s="681">
        <v>1</v>
      </c>
      <c r="F38" s="669">
        <v>186.13999999999987</v>
      </c>
    </row>
    <row r="39" spans="1:6" ht="14.4" customHeight="1" x14ac:dyDescent="0.3">
      <c r="A39" s="691" t="s">
        <v>2230</v>
      </c>
      <c r="B39" s="668"/>
      <c r="C39" s="681">
        <v>0</v>
      </c>
      <c r="D39" s="668">
        <v>494.019997967628</v>
      </c>
      <c r="E39" s="681">
        <v>1</v>
      </c>
      <c r="F39" s="669">
        <v>494.019997967628</v>
      </c>
    </row>
    <row r="40" spans="1:6" ht="14.4" customHeight="1" x14ac:dyDescent="0.3">
      <c r="A40" s="691" t="s">
        <v>2231</v>
      </c>
      <c r="B40" s="668"/>
      <c r="C40" s="681">
        <v>0</v>
      </c>
      <c r="D40" s="668">
        <v>33.560000000000016</v>
      </c>
      <c r="E40" s="681">
        <v>1</v>
      </c>
      <c r="F40" s="669">
        <v>33.560000000000016</v>
      </c>
    </row>
    <row r="41" spans="1:6" ht="14.4" customHeight="1" x14ac:dyDescent="0.3">
      <c r="A41" s="691" t="s">
        <v>2232</v>
      </c>
      <c r="B41" s="668"/>
      <c r="C41" s="681">
        <v>0</v>
      </c>
      <c r="D41" s="668">
        <v>12.060000000000004</v>
      </c>
      <c r="E41" s="681">
        <v>1</v>
      </c>
      <c r="F41" s="669">
        <v>12.060000000000004</v>
      </c>
    </row>
    <row r="42" spans="1:6" ht="14.4" customHeight="1" x14ac:dyDescent="0.3">
      <c r="A42" s="691" t="s">
        <v>2233</v>
      </c>
      <c r="B42" s="668"/>
      <c r="C42" s="681">
        <v>0</v>
      </c>
      <c r="D42" s="668">
        <v>10402.050100629069</v>
      </c>
      <c r="E42" s="681">
        <v>1</v>
      </c>
      <c r="F42" s="669">
        <v>10402.050100629069</v>
      </c>
    </row>
    <row r="43" spans="1:6" ht="14.4" customHeight="1" x14ac:dyDescent="0.3">
      <c r="A43" s="691" t="s">
        <v>2234</v>
      </c>
      <c r="B43" s="668"/>
      <c r="C43" s="681">
        <v>0</v>
      </c>
      <c r="D43" s="668">
        <v>235.77882463469135</v>
      </c>
      <c r="E43" s="681">
        <v>1</v>
      </c>
      <c r="F43" s="669">
        <v>235.77882463469135</v>
      </c>
    </row>
    <row r="44" spans="1:6" ht="14.4" customHeight="1" x14ac:dyDescent="0.3">
      <c r="A44" s="691" t="s">
        <v>2235</v>
      </c>
      <c r="B44" s="668"/>
      <c r="C44" s="681">
        <v>0</v>
      </c>
      <c r="D44" s="668">
        <v>90.380000000000038</v>
      </c>
      <c r="E44" s="681">
        <v>1</v>
      </c>
      <c r="F44" s="669">
        <v>90.380000000000038</v>
      </c>
    </row>
    <row r="45" spans="1:6" ht="14.4" customHeight="1" x14ac:dyDescent="0.3">
      <c r="A45" s="691" t="s">
        <v>2236</v>
      </c>
      <c r="B45" s="668"/>
      <c r="C45" s="681">
        <v>0</v>
      </c>
      <c r="D45" s="668">
        <v>174.88</v>
      </c>
      <c r="E45" s="681">
        <v>1</v>
      </c>
      <c r="F45" s="669">
        <v>174.88</v>
      </c>
    </row>
    <row r="46" spans="1:6" ht="14.4" customHeight="1" x14ac:dyDescent="0.3">
      <c r="A46" s="691" t="s">
        <v>2237</v>
      </c>
      <c r="B46" s="668"/>
      <c r="C46" s="681">
        <v>0</v>
      </c>
      <c r="D46" s="668">
        <v>321.22020443839233</v>
      </c>
      <c r="E46" s="681">
        <v>1</v>
      </c>
      <c r="F46" s="669">
        <v>321.22020443839233</v>
      </c>
    </row>
    <row r="47" spans="1:6" ht="14.4" customHeight="1" x14ac:dyDescent="0.3">
      <c r="A47" s="691" t="s">
        <v>2238</v>
      </c>
      <c r="B47" s="668"/>
      <c r="C47" s="681">
        <v>0</v>
      </c>
      <c r="D47" s="668">
        <v>6266.7000000000007</v>
      </c>
      <c r="E47" s="681">
        <v>1</v>
      </c>
      <c r="F47" s="669">
        <v>6266.7000000000007</v>
      </c>
    </row>
    <row r="48" spans="1:6" ht="14.4" customHeight="1" x14ac:dyDescent="0.3">
      <c r="A48" s="691" t="s">
        <v>2239</v>
      </c>
      <c r="B48" s="668"/>
      <c r="C48" s="681">
        <v>0</v>
      </c>
      <c r="D48" s="668">
        <v>43.339687691716598</v>
      </c>
      <c r="E48" s="681">
        <v>1</v>
      </c>
      <c r="F48" s="669">
        <v>43.339687691716598</v>
      </c>
    </row>
    <row r="49" spans="1:6" ht="14.4" customHeight="1" x14ac:dyDescent="0.3">
      <c r="A49" s="691" t="s">
        <v>2240</v>
      </c>
      <c r="B49" s="668"/>
      <c r="C49" s="681">
        <v>0</v>
      </c>
      <c r="D49" s="668">
        <v>32480.799999999996</v>
      </c>
      <c r="E49" s="681">
        <v>1</v>
      </c>
      <c r="F49" s="669">
        <v>32480.799999999996</v>
      </c>
    </row>
    <row r="50" spans="1:6" ht="14.4" customHeight="1" x14ac:dyDescent="0.3">
      <c r="A50" s="691" t="s">
        <v>2241</v>
      </c>
      <c r="B50" s="668"/>
      <c r="C50" s="681">
        <v>0</v>
      </c>
      <c r="D50" s="668">
        <v>115.81999999999998</v>
      </c>
      <c r="E50" s="681">
        <v>1</v>
      </c>
      <c r="F50" s="669">
        <v>115.81999999999998</v>
      </c>
    </row>
    <row r="51" spans="1:6" ht="14.4" customHeight="1" x14ac:dyDescent="0.3">
      <c r="A51" s="691" t="s">
        <v>2242</v>
      </c>
      <c r="B51" s="668"/>
      <c r="C51" s="681">
        <v>0</v>
      </c>
      <c r="D51" s="668">
        <v>576.99892048135519</v>
      </c>
      <c r="E51" s="681">
        <v>1</v>
      </c>
      <c r="F51" s="669">
        <v>576.99892048135519</v>
      </c>
    </row>
    <row r="52" spans="1:6" ht="14.4" customHeight="1" x14ac:dyDescent="0.3">
      <c r="A52" s="691" t="s">
        <v>2243</v>
      </c>
      <c r="B52" s="668"/>
      <c r="C52" s="681">
        <v>0</v>
      </c>
      <c r="D52" s="668">
        <v>698.6099999999999</v>
      </c>
      <c r="E52" s="681">
        <v>1</v>
      </c>
      <c r="F52" s="669">
        <v>698.6099999999999</v>
      </c>
    </row>
    <row r="53" spans="1:6" ht="14.4" customHeight="1" x14ac:dyDescent="0.3">
      <c r="A53" s="691" t="s">
        <v>2244</v>
      </c>
      <c r="B53" s="668"/>
      <c r="C53" s="681">
        <v>0</v>
      </c>
      <c r="D53" s="668">
        <v>4190.5192406236629</v>
      </c>
      <c r="E53" s="681">
        <v>1</v>
      </c>
      <c r="F53" s="669">
        <v>4190.5192406236629</v>
      </c>
    </row>
    <row r="54" spans="1:6" ht="14.4" customHeight="1" x14ac:dyDescent="0.3">
      <c r="A54" s="691" t="s">
        <v>2245</v>
      </c>
      <c r="B54" s="668"/>
      <c r="C54" s="681">
        <v>0</v>
      </c>
      <c r="D54" s="668">
        <v>630.3599999999999</v>
      </c>
      <c r="E54" s="681">
        <v>1</v>
      </c>
      <c r="F54" s="669">
        <v>630.3599999999999</v>
      </c>
    </row>
    <row r="55" spans="1:6" ht="14.4" customHeight="1" x14ac:dyDescent="0.3">
      <c r="A55" s="691" t="s">
        <v>2246</v>
      </c>
      <c r="B55" s="668"/>
      <c r="C55" s="681">
        <v>0</v>
      </c>
      <c r="D55" s="668">
        <v>1796.52</v>
      </c>
      <c r="E55" s="681">
        <v>1</v>
      </c>
      <c r="F55" s="669">
        <v>1796.52</v>
      </c>
    </row>
    <row r="56" spans="1:6" ht="14.4" customHeight="1" x14ac:dyDescent="0.3">
      <c r="A56" s="691" t="s">
        <v>2247</v>
      </c>
      <c r="B56" s="668"/>
      <c r="C56" s="681">
        <v>0</v>
      </c>
      <c r="D56" s="668">
        <v>65.31</v>
      </c>
      <c r="E56" s="681">
        <v>1</v>
      </c>
      <c r="F56" s="669">
        <v>65.31</v>
      </c>
    </row>
    <row r="57" spans="1:6" ht="14.4" customHeight="1" x14ac:dyDescent="0.3">
      <c r="A57" s="691" t="s">
        <v>2248</v>
      </c>
      <c r="B57" s="668"/>
      <c r="C57" s="681">
        <v>0</v>
      </c>
      <c r="D57" s="668">
        <v>70.040000000000006</v>
      </c>
      <c r="E57" s="681">
        <v>1</v>
      </c>
      <c r="F57" s="669">
        <v>70.040000000000006</v>
      </c>
    </row>
    <row r="58" spans="1:6" ht="14.4" customHeight="1" x14ac:dyDescent="0.3">
      <c r="A58" s="691" t="s">
        <v>2249</v>
      </c>
      <c r="B58" s="668"/>
      <c r="C58" s="681">
        <v>0</v>
      </c>
      <c r="D58" s="668">
        <v>2138.9499999999998</v>
      </c>
      <c r="E58" s="681">
        <v>1</v>
      </c>
      <c r="F58" s="669">
        <v>2138.9499999999998</v>
      </c>
    </row>
    <row r="59" spans="1:6" ht="14.4" customHeight="1" x14ac:dyDescent="0.3">
      <c r="A59" s="691" t="s">
        <v>2250</v>
      </c>
      <c r="B59" s="668"/>
      <c r="C59" s="681">
        <v>0</v>
      </c>
      <c r="D59" s="668">
        <v>220.95</v>
      </c>
      <c r="E59" s="681">
        <v>1</v>
      </c>
      <c r="F59" s="669">
        <v>220.95</v>
      </c>
    </row>
    <row r="60" spans="1:6" ht="14.4" customHeight="1" x14ac:dyDescent="0.3">
      <c r="A60" s="691" t="s">
        <v>2251</v>
      </c>
      <c r="B60" s="668"/>
      <c r="C60" s="681">
        <v>0</v>
      </c>
      <c r="D60" s="668">
        <v>75900</v>
      </c>
      <c r="E60" s="681">
        <v>1</v>
      </c>
      <c r="F60" s="669">
        <v>75900</v>
      </c>
    </row>
    <row r="61" spans="1:6" ht="14.4" customHeight="1" x14ac:dyDescent="0.3">
      <c r="A61" s="691" t="s">
        <v>2252</v>
      </c>
      <c r="B61" s="668"/>
      <c r="C61" s="681">
        <v>0</v>
      </c>
      <c r="D61" s="668">
        <v>283.12000132959048</v>
      </c>
      <c r="E61" s="681">
        <v>1</v>
      </c>
      <c r="F61" s="669">
        <v>283.12000132959048</v>
      </c>
    </row>
    <row r="62" spans="1:6" ht="14.4" customHeight="1" x14ac:dyDescent="0.3">
      <c r="A62" s="691" t="s">
        <v>2253</v>
      </c>
      <c r="B62" s="668"/>
      <c r="C62" s="681">
        <v>0</v>
      </c>
      <c r="D62" s="668">
        <v>506.80522174717623</v>
      </c>
      <c r="E62" s="681">
        <v>1</v>
      </c>
      <c r="F62" s="669">
        <v>506.80522174717623</v>
      </c>
    </row>
    <row r="63" spans="1:6" ht="14.4" customHeight="1" x14ac:dyDescent="0.3">
      <c r="A63" s="691" t="s">
        <v>2254</v>
      </c>
      <c r="B63" s="668"/>
      <c r="C63" s="681">
        <v>0</v>
      </c>
      <c r="D63" s="668">
        <v>483.53</v>
      </c>
      <c r="E63" s="681">
        <v>1</v>
      </c>
      <c r="F63" s="669">
        <v>483.53</v>
      </c>
    </row>
    <row r="64" spans="1:6" ht="14.4" customHeight="1" x14ac:dyDescent="0.3">
      <c r="A64" s="691" t="s">
        <v>2255</v>
      </c>
      <c r="B64" s="668"/>
      <c r="C64" s="681">
        <v>0</v>
      </c>
      <c r="D64" s="668">
        <v>5500</v>
      </c>
      <c r="E64" s="681">
        <v>1</v>
      </c>
      <c r="F64" s="669">
        <v>5500</v>
      </c>
    </row>
    <row r="65" spans="1:6" ht="14.4" customHeight="1" x14ac:dyDescent="0.3">
      <c r="A65" s="691" t="s">
        <v>2256</v>
      </c>
      <c r="B65" s="668"/>
      <c r="C65" s="681">
        <v>0</v>
      </c>
      <c r="D65" s="668">
        <v>293.28999999999996</v>
      </c>
      <c r="E65" s="681">
        <v>1</v>
      </c>
      <c r="F65" s="669">
        <v>293.28999999999996</v>
      </c>
    </row>
    <row r="66" spans="1:6" ht="14.4" customHeight="1" x14ac:dyDescent="0.3">
      <c r="A66" s="691" t="s">
        <v>2257</v>
      </c>
      <c r="B66" s="668"/>
      <c r="C66" s="681">
        <v>0</v>
      </c>
      <c r="D66" s="668">
        <v>1459.5</v>
      </c>
      <c r="E66" s="681">
        <v>1</v>
      </c>
      <c r="F66" s="669">
        <v>1459.5</v>
      </c>
    </row>
    <row r="67" spans="1:6" ht="14.4" customHeight="1" x14ac:dyDescent="0.3">
      <c r="A67" s="691" t="s">
        <v>2258</v>
      </c>
      <c r="B67" s="668"/>
      <c r="C67" s="681">
        <v>0</v>
      </c>
      <c r="D67" s="668">
        <v>92.359999999999985</v>
      </c>
      <c r="E67" s="681">
        <v>1</v>
      </c>
      <c r="F67" s="669">
        <v>92.359999999999985</v>
      </c>
    </row>
    <row r="68" spans="1:6" ht="14.4" customHeight="1" x14ac:dyDescent="0.3">
      <c r="A68" s="691" t="s">
        <v>2259</v>
      </c>
      <c r="B68" s="668"/>
      <c r="C68" s="681">
        <v>0</v>
      </c>
      <c r="D68" s="668">
        <v>444.01966456852995</v>
      </c>
      <c r="E68" s="681">
        <v>1</v>
      </c>
      <c r="F68" s="669">
        <v>444.01966456852995</v>
      </c>
    </row>
    <row r="69" spans="1:6" ht="14.4" customHeight="1" x14ac:dyDescent="0.3">
      <c r="A69" s="691" t="s">
        <v>2260</v>
      </c>
      <c r="B69" s="668"/>
      <c r="C69" s="681">
        <v>0</v>
      </c>
      <c r="D69" s="668">
        <v>126.12</v>
      </c>
      <c r="E69" s="681">
        <v>1</v>
      </c>
      <c r="F69" s="669">
        <v>126.12</v>
      </c>
    </row>
    <row r="70" spans="1:6" ht="14.4" customHeight="1" x14ac:dyDescent="0.3">
      <c r="A70" s="691" t="s">
        <v>2261</v>
      </c>
      <c r="B70" s="668"/>
      <c r="C70" s="681">
        <v>0</v>
      </c>
      <c r="D70" s="668">
        <v>113549.931</v>
      </c>
      <c r="E70" s="681">
        <v>1</v>
      </c>
      <c r="F70" s="669">
        <v>113549.931</v>
      </c>
    </row>
    <row r="71" spans="1:6" ht="14.4" customHeight="1" x14ac:dyDescent="0.3">
      <c r="A71" s="691" t="s">
        <v>2262</v>
      </c>
      <c r="B71" s="668"/>
      <c r="C71" s="681">
        <v>0</v>
      </c>
      <c r="D71" s="668">
        <v>22706.222802361182</v>
      </c>
      <c r="E71" s="681">
        <v>1</v>
      </c>
      <c r="F71" s="669">
        <v>22706.222802361182</v>
      </c>
    </row>
    <row r="72" spans="1:6" ht="14.4" customHeight="1" x14ac:dyDescent="0.3">
      <c r="A72" s="691" t="s">
        <v>2263</v>
      </c>
      <c r="B72" s="668"/>
      <c r="C72" s="681">
        <v>0</v>
      </c>
      <c r="D72" s="668">
        <v>1617.0000000000005</v>
      </c>
      <c r="E72" s="681">
        <v>1</v>
      </c>
      <c r="F72" s="669">
        <v>1617.0000000000005</v>
      </c>
    </row>
    <row r="73" spans="1:6" ht="14.4" customHeight="1" x14ac:dyDescent="0.3">
      <c r="A73" s="691" t="s">
        <v>2264</v>
      </c>
      <c r="B73" s="668"/>
      <c r="C73" s="681">
        <v>0</v>
      </c>
      <c r="D73" s="668">
        <v>6235.9260000000004</v>
      </c>
      <c r="E73" s="681">
        <v>1</v>
      </c>
      <c r="F73" s="669">
        <v>6235.9260000000004</v>
      </c>
    </row>
    <row r="74" spans="1:6" ht="14.4" customHeight="1" x14ac:dyDescent="0.3">
      <c r="A74" s="691" t="s">
        <v>2265</v>
      </c>
      <c r="B74" s="668"/>
      <c r="C74" s="681">
        <v>0</v>
      </c>
      <c r="D74" s="668">
        <v>37407.826425918669</v>
      </c>
      <c r="E74" s="681">
        <v>1</v>
      </c>
      <c r="F74" s="669">
        <v>37407.826425918669</v>
      </c>
    </row>
    <row r="75" spans="1:6" ht="14.4" customHeight="1" thickBot="1" x14ac:dyDescent="0.35">
      <c r="A75" s="692" t="s">
        <v>2266</v>
      </c>
      <c r="B75" s="683">
        <v>-1151.805366778382</v>
      </c>
      <c r="C75" s="684">
        <v>69.363440275098299</v>
      </c>
      <c r="D75" s="683">
        <v>1135.2000000000003</v>
      </c>
      <c r="E75" s="684">
        <v>-68.363440275098299</v>
      </c>
      <c r="F75" s="685">
        <v>-16.605366778381722</v>
      </c>
    </row>
    <row r="76" spans="1:6" ht="14.4" customHeight="1" thickBot="1" x14ac:dyDescent="0.35">
      <c r="A76" s="686" t="s">
        <v>3</v>
      </c>
      <c r="B76" s="687">
        <v>18208.594183221616</v>
      </c>
      <c r="C76" s="688">
        <v>4.5026924017627631E-2</v>
      </c>
      <c r="D76" s="687">
        <v>386184.87884400797</v>
      </c>
      <c r="E76" s="688">
        <v>0.95497307598237235</v>
      </c>
      <c r="F76" s="689">
        <v>404393.4730272296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2417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60.75</v>
      </c>
      <c r="G3" s="47">
        <f>SUBTOTAL(9,G6:G1048576)</f>
        <v>18208.594183221616</v>
      </c>
      <c r="H3" s="48">
        <f>IF(M3=0,0,G3/M3)</f>
        <v>4.5026924017627638E-2</v>
      </c>
      <c r="I3" s="47">
        <f>SUBTOTAL(9,I6:I1048576)</f>
        <v>1943.15</v>
      </c>
      <c r="J3" s="47">
        <f>SUBTOTAL(9,J6:J1048576)</f>
        <v>386184.87884400797</v>
      </c>
      <c r="K3" s="48">
        <f>IF(M3=0,0,J3/M3)</f>
        <v>0.95497307598237247</v>
      </c>
      <c r="L3" s="47">
        <f>SUBTOTAL(9,L6:L1048576)</f>
        <v>2003.9</v>
      </c>
      <c r="M3" s="49">
        <f>SUBTOTAL(9,M6:M1048576)</f>
        <v>404393.47302722954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548</v>
      </c>
      <c r="B6" s="659" t="s">
        <v>2267</v>
      </c>
      <c r="C6" s="659" t="s">
        <v>1132</v>
      </c>
      <c r="D6" s="659" t="s">
        <v>1133</v>
      </c>
      <c r="E6" s="659" t="s">
        <v>2268</v>
      </c>
      <c r="F6" s="662"/>
      <c r="G6" s="662"/>
      <c r="H6" s="680">
        <v>0</v>
      </c>
      <c r="I6" s="662">
        <v>50</v>
      </c>
      <c r="J6" s="662">
        <v>3391.477479243993</v>
      </c>
      <c r="K6" s="680">
        <v>1</v>
      </c>
      <c r="L6" s="662">
        <v>50</v>
      </c>
      <c r="M6" s="663">
        <v>3391.477479243993</v>
      </c>
    </row>
    <row r="7" spans="1:13" ht="14.4" customHeight="1" x14ac:dyDescent="0.3">
      <c r="A7" s="664" t="s">
        <v>548</v>
      </c>
      <c r="B7" s="665" t="s">
        <v>2267</v>
      </c>
      <c r="C7" s="665" t="s">
        <v>1137</v>
      </c>
      <c r="D7" s="665" t="s">
        <v>1138</v>
      </c>
      <c r="E7" s="665" t="s">
        <v>1139</v>
      </c>
      <c r="F7" s="668"/>
      <c r="G7" s="668"/>
      <c r="H7" s="681">
        <v>0</v>
      </c>
      <c r="I7" s="668">
        <v>7</v>
      </c>
      <c r="J7" s="668">
        <v>584.22153179801785</v>
      </c>
      <c r="K7" s="681">
        <v>1</v>
      </c>
      <c r="L7" s="668">
        <v>7</v>
      </c>
      <c r="M7" s="669">
        <v>584.22153179801785</v>
      </c>
    </row>
    <row r="8" spans="1:13" ht="14.4" customHeight="1" x14ac:dyDescent="0.3">
      <c r="A8" s="664" t="s">
        <v>548</v>
      </c>
      <c r="B8" s="665" t="s">
        <v>2269</v>
      </c>
      <c r="C8" s="665" t="s">
        <v>1044</v>
      </c>
      <c r="D8" s="665" t="s">
        <v>2270</v>
      </c>
      <c r="E8" s="665" t="s">
        <v>2271</v>
      </c>
      <c r="F8" s="668"/>
      <c r="G8" s="668"/>
      <c r="H8" s="681">
        <v>0</v>
      </c>
      <c r="I8" s="668">
        <v>1</v>
      </c>
      <c r="J8" s="668">
        <v>87.44</v>
      </c>
      <c r="K8" s="681">
        <v>1</v>
      </c>
      <c r="L8" s="668">
        <v>1</v>
      </c>
      <c r="M8" s="669">
        <v>87.44</v>
      </c>
    </row>
    <row r="9" spans="1:13" ht="14.4" customHeight="1" x14ac:dyDescent="0.3">
      <c r="A9" s="664" t="s">
        <v>548</v>
      </c>
      <c r="B9" s="665" t="s">
        <v>2272</v>
      </c>
      <c r="C9" s="665" t="s">
        <v>1118</v>
      </c>
      <c r="D9" s="665" t="s">
        <v>1119</v>
      </c>
      <c r="E9" s="665" t="s">
        <v>1120</v>
      </c>
      <c r="F9" s="668"/>
      <c r="G9" s="668"/>
      <c r="H9" s="681">
        <v>0</v>
      </c>
      <c r="I9" s="668">
        <v>4</v>
      </c>
      <c r="J9" s="668">
        <v>494.60000000000019</v>
      </c>
      <c r="K9" s="681">
        <v>1</v>
      </c>
      <c r="L9" s="668">
        <v>4</v>
      </c>
      <c r="M9" s="669">
        <v>494.60000000000019</v>
      </c>
    </row>
    <row r="10" spans="1:13" ht="14.4" customHeight="1" x14ac:dyDescent="0.3">
      <c r="A10" s="664" t="s">
        <v>548</v>
      </c>
      <c r="B10" s="665" t="s">
        <v>2273</v>
      </c>
      <c r="C10" s="665" t="s">
        <v>1048</v>
      </c>
      <c r="D10" s="665" t="s">
        <v>1049</v>
      </c>
      <c r="E10" s="665" t="s">
        <v>1050</v>
      </c>
      <c r="F10" s="668"/>
      <c r="G10" s="668"/>
      <c r="H10" s="681">
        <v>0</v>
      </c>
      <c r="I10" s="668">
        <v>1</v>
      </c>
      <c r="J10" s="668">
        <v>114.38999999999999</v>
      </c>
      <c r="K10" s="681">
        <v>1</v>
      </c>
      <c r="L10" s="668">
        <v>1</v>
      </c>
      <c r="M10" s="669">
        <v>114.38999999999999</v>
      </c>
    </row>
    <row r="11" spans="1:13" ht="14.4" customHeight="1" x14ac:dyDescent="0.3">
      <c r="A11" s="664" t="s">
        <v>548</v>
      </c>
      <c r="B11" s="665" t="s">
        <v>2274</v>
      </c>
      <c r="C11" s="665" t="s">
        <v>1125</v>
      </c>
      <c r="D11" s="665" t="s">
        <v>1126</v>
      </c>
      <c r="E11" s="665" t="s">
        <v>1127</v>
      </c>
      <c r="F11" s="668"/>
      <c r="G11" s="668"/>
      <c r="H11" s="681">
        <v>0</v>
      </c>
      <c r="I11" s="668">
        <v>1</v>
      </c>
      <c r="J11" s="668">
        <v>93.069999999999936</v>
      </c>
      <c r="K11" s="681">
        <v>1</v>
      </c>
      <c r="L11" s="668">
        <v>1</v>
      </c>
      <c r="M11" s="669">
        <v>93.069999999999936</v>
      </c>
    </row>
    <row r="12" spans="1:13" ht="14.4" customHeight="1" x14ac:dyDescent="0.3">
      <c r="A12" s="664" t="s">
        <v>548</v>
      </c>
      <c r="B12" s="665" t="s">
        <v>2275</v>
      </c>
      <c r="C12" s="665" t="s">
        <v>1131</v>
      </c>
      <c r="D12" s="665" t="s">
        <v>1061</v>
      </c>
      <c r="E12" s="665" t="s">
        <v>2276</v>
      </c>
      <c r="F12" s="668"/>
      <c r="G12" s="668"/>
      <c r="H12" s="681">
        <v>0</v>
      </c>
      <c r="I12" s="668">
        <v>5</v>
      </c>
      <c r="J12" s="668">
        <v>16500</v>
      </c>
      <c r="K12" s="681">
        <v>1</v>
      </c>
      <c r="L12" s="668">
        <v>5</v>
      </c>
      <c r="M12" s="669">
        <v>16500</v>
      </c>
    </row>
    <row r="13" spans="1:13" ht="14.4" customHeight="1" x14ac:dyDescent="0.3">
      <c r="A13" s="664" t="s">
        <v>548</v>
      </c>
      <c r="B13" s="665" t="s">
        <v>2275</v>
      </c>
      <c r="C13" s="665" t="s">
        <v>1060</v>
      </c>
      <c r="D13" s="665" t="s">
        <v>1061</v>
      </c>
      <c r="E13" s="665" t="s">
        <v>2276</v>
      </c>
      <c r="F13" s="668"/>
      <c r="G13" s="668"/>
      <c r="H13" s="681">
        <v>0</v>
      </c>
      <c r="I13" s="668">
        <v>2</v>
      </c>
      <c r="J13" s="668">
        <v>6600</v>
      </c>
      <c r="K13" s="681">
        <v>1</v>
      </c>
      <c r="L13" s="668">
        <v>2</v>
      </c>
      <c r="M13" s="669">
        <v>6600</v>
      </c>
    </row>
    <row r="14" spans="1:13" ht="14.4" customHeight="1" x14ac:dyDescent="0.3">
      <c r="A14" s="664" t="s">
        <v>548</v>
      </c>
      <c r="B14" s="665" t="s">
        <v>2277</v>
      </c>
      <c r="C14" s="665" t="s">
        <v>1036</v>
      </c>
      <c r="D14" s="665" t="s">
        <v>1037</v>
      </c>
      <c r="E14" s="665" t="s">
        <v>2278</v>
      </c>
      <c r="F14" s="668"/>
      <c r="G14" s="668"/>
      <c r="H14" s="681">
        <v>0</v>
      </c>
      <c r="I14" s="668">
        <v>1</v>
      </c>
      <c r="J14" s="668">
        <v>45.190000000000019</v>
      </c>
      <c r="K14" s="681">
        <v>1</v>
      </c>
      <c r="L14" s="668">
        <v>1</v>
      </c>
      <c r="M14" s="669">
        <v>45.190000000000019</v>
      </c>
    </row>
    <row r="15" spans="1:13" ht="14.4" customHeight="1" x14ac:dyDescent="0.3">
      <c r="A15" s="664" t="s">
        <v>548</v>
      </c>
      <c r="B15" s="665" t="s">
        <v>2279</v>
      </c>
      <c r="C15" s="665" t="s">
        <v>1040</v>
      </c>
      <c r="D15" s="665" t="s">
        <v>2280</v>
      </c>
      <c r="E15" s="665" t="s">
        <v>2281</v>
      </c>
      <c r="F15" s="668"/>
      <c r="G15" s="668"/>
      <c r="H15" s="681">
        <v>0</v>
      </c>
      <c r="I15" s="668">
        <v>1</v>
      </c>
      <c r="J15" s="668">
        <v>105.41000000000003</v>
      </c>
      <c r="K15" s="681">
        <v>1</v>
      </c>
      <c r="L15" s="668">
        <v>1</v>
      </c>
      <c r="M15" s="669">
        <v>105.41000000000003</v>
      </c>
    </row>
    <row r="16" spans="1:13" ht="14.4" customHeight="1" x14ac:dyDescent="0.3">
      <c r="A16" s="664" t="s">
        <v>548</v>
      </c>
      <c r="B16" s="665" t="s">
        <v>2282</v>
      </c>
      <c r="C16" s="665" t="s">
        <v>1056</v>
      </c>
      <c r="D16" s="665" t="s">
        <v>1057</v>
      </c>
      <c r="E16" s="665" t="s">
        <v>1058</v>
      </c>
      <c r="F16" s="668"/>
      <c r="G16" s="668"/>
      <c r="H16" s="681">
        <v>0</v>
      </c>
      <c r="I16" s="668">
        <v>1</v>
      </c>
      <c r="J16" s="668">
        <v>42.96</v>
      </c>
      <c r="K16" s="681">
        <v>1</v>
      </c>
      <c r="L16" s="668">
        <v>1</v>
      </c>
      <c r="M16" s="669">
        <v>42.96</v>
      </c>
    </row>
    <row r="17" spans="1:13" ht="14.4" customHeight="1" x14ac:dyDescent="0.3">
      <c r="A17" s="664" t="s">
        <v>548</v>
      </c>
      <c r="B17" s="665" t="s">
        <v>2283</v>
      </c>
      <c r="C17" s="665" t="s">
        <v>1052</v>
      </c>
      <c r="D17" s="665" t="s">
        <v>1053</v>
      </c>
      <c r="E17" s="665" t="s">
        <v>1054</v>
      </c>
      <c r="F17" s="668"/>
      <c r="G17" s="668"/>
      <c r="H17" s="681">
        <v>0</v>
      </c>
      <c r="I17" s="668">
        <v>1</v>
      </c>
      <c r="J17" s="668">
        <v>48.82</v>
      </c>
      <c r="K17" s="681">
        <v>1</v>
      </c>
      <c r="L17" s="668">
        <v>1</v>
      </c>
      <c r="M17" s="669">
        <v>48.82</v>
      </c>
    </row>
    <row r="18" spans="1:13" ht="14.4" customHeight="1" x14ac:dyDescent="0.3">
      <c r="A18" s="664" t="s">
        <v>548</v>
      </c>
      <c r="B18" s="665" t="s">
        <v>2284</v>
      </c>
      <c r="C18" s="665" t="s">
        <v>577</v>
      </c>
      <c r="D18" s="665" t="s">
        <v>2285</v>
      </c>
      <c r="E18" s="665" t="s">
        <v>2286</v>
      </c>
      <c r="F18" s="668">
        <v>2</v>
      </c>
      <c r="G18" s="668">
        <v>92.2</v>
      </c>
      <c r="H18" s="681">
        <v>1</v>
      </c>
      <c r="I18" s="668"/>
      <c r="J18" s="668"/>
      <c r="K18" s="681">
        <v>0</v>
      </c>
      <c r="L18" s="668">
        <v>2</v>
      </c>
      <c r="M18" s="669">
        <v>92.2</v>
      </c>
    </row>
    <row r="19" spans="1:13" ht="14.4" customHeight="1" x14ac:dyDescent="0.3">
      <c r="A19" s="664" t="s">
        <v>548</v>
      </c>
      <c r="B19" s="665" t="s">
        <v>2287</v>
      </c>
      <c r="C19" s="665" t="s">
        <v>1080</v>
      </c>
      <c r="D19" s="665" t="s">
        <v>1081</v>
      </c>
      <c r="E19" s="665" t="s">
        <v>1082</v>
      </c>
      <c r="F19" s="668"/>
      <c r="G19" s="668"/>
      <c r="H19" s="681">
        <v>0</v>
      </c>
      <c r="I19" s="668">
        <v>1</v>
      </c>
      <c r="J19" s="668">
        <v>221.78000000000009</v>
      </c>
      <c r="K19" s="681">
        <v>1</v>
      </c>
      <c r="L19" s="668">
        <v>1</v>
      </c>
      <c r="M19" s="669">
        <v>221.78000000000009</v>
      </c>
    </row>
    <row r="20" spans="1:13" ht="14.4" customHeight="1" x14ac:dyDescent="0.3">
      <c r="A20" s="664" t="s">
        <v>548</v>
      </c>
      <c r="B20" s="665" t="s">
        <v>2288</v>
      </c>
      <c r="C20" s="665" t="s">
        <v>1028</v>
      </c>
      <c r="D20" s="665" t="s">
        <v>1029</v>
      </c>
      <c r="E20" s="665" t="s">
        <v>1030</v>
      </c>
      <c r="F20" s="668"/>
      <c r="G20" s="668"/>
      <c r="H20" s="681">
        <v>0</v>
      </c>
      <c r="I20" s="668">
        <v>1</v>
      </c>
      <c r="J20" s="668">
        <v>12.060000000000004</v>
      </c>
      <c r="K20" s="681">
        <v>1</v>
      </c>
      <c r="L20" s="668">
        <v>1</v>
      </c>
      <c r="M20" s="669">
        <v>12.060000000000004</v>
      </c>
    </row>
    <row r="21" spans="1:13" ht="14.4" customHeight="1" x14ac:dyDescent="0.3">
      <c r="A21" s="664" t="s">
        <v>548</v>
      </c>
      <c r="B21" s="665" t="s">
        <v>2289</v>
      </c>
      <c r="C21" s="665" t="s">
        <v>1072</v>
      </c>
      <c r="D21" s="665" t="s">
        <v>1073</v>
      </c>
      <c r="E21" s="665" t="s">
        <v>2051</v>
      </c>
      <c r="F21" s="668"/>
      <c r="G21" s="668"/>
      <c r="H21" s="681">
        <v>0</v>
      </c>
      <c r="I21" s="668">
        <v>1</v>
      </c>
      <c r="J21" s="668">
        <v>297.91999999999996</v>
      </c>
      <c r="K21" s="681">
        <v>1</v>
      </c>
      <c r="L21" s="668">
        <v>1</v>
      </c>
      <c r="M21" s="669">
        <v>297.91999999999996</v>
      </c>
    </row>
    <row r="22" spans="1:13" ht="14.4" customHeight="1" x14ac:dyDescent="0.3">
      <c r="A22" s="664" t="s">
        <v>548</v>
      </c>
      <c r="B22" s="665" t="s">
        <v>2290</v>
      </c>
      <c r="C22" s="665" t="s">
        <v>1084</v>
      </c>
      <c r="D22" s="665" t="s">
        <v>1085</v>
      </c>
      <c r="E22" s="665" t="s">
        <v>765</v>
      </c>
      <c r="F22" s="668"/>
      <c r="G22" s="668"/>
      <c r="H22" s="681">
        <v>0</v>
      </c>
      <c r="I22" s="668">
        <v>1</v>
      </c>
      <c r="J22" s="668">
        <v>116.81</v>
      </c>
      <c r="K22" s="681">
        <v>1</v>
      </c>
      <c r="L22" s="668">
        <v>1</v>
      </c>
      <c r="M22" s="669">
        <v>116.81</v>
      </c>
    </row>
    <row r="23" spans="1:13" ht="14.4" customHeight="1" x14ac:dyDescent="0.3">
      <c r="A23" s="664" t="s">
        <v>548</v>
      </c>
      <c r="B23" s="665" t="s">
        <v>2291</v>
      </c>
      <c r="C23" s="665" t="s">
        <v>1240</v>
      </c>
      <c r="D23" s="665" t="s">
        <v>1241</v>
      </c>
      <c r="E23" s="665" t="s">
        <v>2292</v>
      </c>
      <c r="F23" s="668"/>
      <c r="G23" s="668"/>
      <c r="H23" s="681">
        <v>0</v>
      </c>
      <c r="I23" s="668">
        <v>1</v>
      </c>
      <c r="J23" s="668">
        <v>12209.67</v>
      </c>
      <c r="K23" s="681">
        <v>1</v>
      </c>
      <c r="L23" s="668">
        <v>1</v>
      </c>
      <c r="M23" s="669">
        <v>12209.67</v>
      </c>
    </row>
    <row r="24" spans="1:13" ht="14.4" customHeight="1" x14ac:dyDescent="0.3">
      <c r="A24" s="664" t="s">
        <v>548</v>
      </c>
      <c r="B24" s="665" t="s">
        <v>2293</v>
      </c>
      <c r="C24" s="665" t="s">
        <v>1225</v>
      </c>
      <c r="D24" s="665" t="s">
        <v>1226</v>
      </c>
      <c r="E24" s="665" t="s">
        <v>2294</v>
      </c>
      <c r="F24" s="668"/>
      <c r="G24" s="668"/>
      <c r="H24" s="681">
        <v>0</v>
      </c>
      <c r="I24" s="668">
        <v>12</v>
      </c>
      <c r="J24" s="668">
        <v>274.02</v>
      </c>
      <c r="K24" s="681">
        <v>1</v>
      </c>
      <c r="L24" s="668">
        <v>12</v>
      </c>
      <c r="M24" s="669">
        <v>274.02</v>
      </c>
    </row>
    <row r="25" spans="1:13" ht="14.4" customHeight="1" x14ac:dyDescent="0.3">
      <c r="A25" s="664" t="s">
        <v>548</v>
      </c>
      <c r="B25" s="665" t="s">
        <v>2295</v>
      </c>
      <c r="C25" s="665" t="s">
        <v>1128</v>
      </c>
      <c r="D25" s="665" t="s">
        <v>1129</v>
      </c>
      <c r="E25" s="665" t="s">
        <v>2296</v>
      </c>
      <c r="F25" s="668"/>
      <c r="G25" s="668"/>
      <c r="H25" s="681">
        <v>0</v>
      </c>
      <c r="I25" s="668">
        <v>5</v>
      </c>
      <c r="J25" s="668">
        <v>845.19999999999993</v>
      </c>
      <c r="K25" s="681">
        <v>1</v>
      </c>
      <c r="L25" s="668">
        <v>5</v>
      </c>
      <c r="M25" s="669">
        <v>845.19999999999993</v>
      </c>
    </row>
    <row r="26" spans="1:13" ht="14.4" customHeight="1" x14ac:dyDescent="0.3">
      <c r="A26" s="664" t="s">
        <v>548</v>
      </c>
      <c r="B26" s="665" t="s">
        <v>2295</v>
      </c>
      <c r="C26" s="665" t="s">
        <v>1233</v>
      </c>
      <c r="D26" s="665" t="s">
        <v>2297</v>
      </c>
      <c r="E26" s="665" t="s">
        <v>2298</v>
      </c>
      <c r="F26" s="668"/>
      <c r="G26" s="668"/>
      <c r="H26" s="681">
        <v>0</v>
      </c>
      <c r="I26" s="668">
        <v>61.40000000000002</v>
      </c>
      <c r="J26" s="668">
        <v>7561.4321419728922</v>
      </c>
      <c r="K26" s="681">
        <v>1</v>
      </c>
      <c r="L26" s="668">
        <v>61.40000000000002</v>
      </c>
      <c r="M26" s="669">
        <v>7561.4321419728922</v>
      </c>
    </row>
    <row r="27" spans="1:13" ht="14.4" customHeight="1" x14ac:dyDescent="0.3">
      <c r="A27" s="664" t="s">
        <v>548</v>
      </c>
      <c r="B27" s="665" t="s">
        <v>2299</v>
      </c>
      <c r="C27" s="665" t="s">
        <v>1247</v>
      </c>
      <c r="D27" s="665" t="s">
        <v>1248</v>
      </c>
      <c r="E27" s="665" t="s">
        <v>2300</v>
      </c>
      <c r="F27" s="668"/>
      <c r="G27" s="668"/>
      <c r="H27" s="681">
        <v>0</v>
      </c>
      <c r="I27" s="668">
        <v>3.6000000000000019</v>
      </c>
      <c r="J27" s="668">
        <v>1663.2000000000007</v>
      </c>
      <c r="K27" s="681">
        <v>1</v>
      </c>
      <c r="L27" s="668">
        <v>3.6000000000000019</v>
      </c>
      <c r="M27" s="669">
        <v>1663.2000000000007</v>
      </c>
    </row>
    <row r="28" spans="1:13" ht="14.4" customHeight="1" x14ac:dyDescent="0.3">
      <c r="A28" s="664" t="s">
        <v>548</v>
      </c>
      <c r="B28" s="665" t="s">
        <v>2301</v>
      </c>
      <c r="C28" s="665" t="s">
        <v>1202</v>
      </c>
      <c r="D28" s="665" t="s">
        <v>1203</v>
      </c>
      <c r="E28" s="665" t="s">
        <v>2302</v>
      </c>
      <c r="F28" s="668">
        <v>16.8</v>
      </c>
      <c r="G28" s="668">
        <v>3270.7919999999995</v>
      </c>
      <c r="H28" s="681">
        <v>1</v>
      </c>
      <c r="I28" s="668"/>
      <c r="J28" s="668"/>
      <c r="K28" s="681">
        <v>0</v>
      </c>
      <c r="L28" s="668">
        <v>16.8</v>
      </c>
      <c r="M28" s="669">
        <v>3270.7919999999995</v>
      </c>
    </row>
    <row r="29" spans="1:13" ht="14.4" customHeight="1" x14ac:dyDescent="0.3">
      <c r="A29" s="664" t="s">
        <v>548</v>
      </c>
      <c r="B29" s="665" t="s">
        <v>2301</v>
      </c>
      <c r="C29" s="665" t="s">
        <v>1208</v>
      </c>
      <c r="D29" s="665" t="s">
        <v>1209</v>
      </c>
      <c r="E29" s="665" t="s">
        <v>2303</v>
      </c>
      <c r="F29" s="668">
        <v>4.8999999999999986</v>
      </c>
      <c r="G29" s="668">
        <v>1293.6000000000004</v>
      </c>
      <c r="H29" s="681">
        <v>1</v>
      </c>
      <c r="I29" s="668"/>
      <c r="J29" s="668"/>
      <c r="K29" s="681">
        <v>0</v>
      </c>
      <c r="L29" s="668">
        <v>4.8999999999999986</v>
      </c>
      <c r="M29" s="669">
        <v>1293.6000000000004</v>
      </c>
    </row>
    <row r="30" spans="1:13" ht="14.4" customHeight="1" x14ac:dyDescent="0.3">
      <c r="A30" s="664" t="s">
        <v>548</v>
      </c>
      <c r="B30" s="665" t="s">
        <v>2304</v>
      </c>
      <c r="C30" s="665" t="s">
        <v>1250</v>
      </c>
      <c r="D30" s="665" t="s">
        <v>1251</v>
      </c>
      <c r="E30" s="665" t="s">
        <v>2305</v>
      </c>
      <c r="F30" s="668"/>
      <c r="G30" s="668"/>
      <c r="H30" s="681">
        <v>0</v>
      </c>
      <c r="I30" s="668">
        <v>9</v>
      </c>
      <c r="J30" s="668">
        <v>349.29</v>
      </c>
      <c r="K30" s="681">
        <v>1</v>
      </c>
      <c r="L30" s="668">
        <v>9</v>
      </c>
      <c r="M30" s="669">
        <v>349.29</v>
      </c>
    </row>
    <row r="31" spans="1:13" ht="14.4" customHeight="1" x14ac:dyDescent="0.3">
      <c r="A31" s="664" t="s">
        <v>548</v>
      </c>
      <c r="B31" s="665" t="s">
        <v>2306</v>
      </c>
      <c r="C31" s="665" t="s">
        <v>1236</v>
      </c>
      <c r="D31" s="665" t="s">
        <v>2307</v>
      </c>
      <c r="E31" s="665" t="s">
        <v>2308</v>
      </c>
      <c r="F31" s="668"/>
      <c r="G31" s="668"/>
      <c r="H31" s="681">
        <v>0</v>
      </c>
      <c r="I31" s="668">
        <v>5.1000000000000005</v>
      </c>
      <c r="J31" s="668">
        <v>2636.7000000000003</v>
      </c>
      <c r="K31" s="681">
        <v>1</v>
      </c>
      <c r="L31" s="668">
        <v>5.1000000000000005</v>
      </c>
      <c r="M31" s="669">
        <v>2636.7000000000003</v>
      </c>
    </row>
    <row r="32" spans="1:13" ht="14.4" customHeight="1" x14ac:dyDescent="0.3">
      <c r="A32" s="664" t="s">
        <v>548</v>
      </c>
      <c r="B32" s="665" t="s">
        <v>2309</v>
      </c>
      <c r="C32" s="665" t="s">
        <v>1257</v>
      </c>
      <c r="D32" s="665" t="s">
        <v>1258</v>
      </c>
      <c r="E32" s="665" t="s">
        <v>2310</v>
      </c>
      <c r="F32" s="668"/>
      <c r="G32" s="668"/>
      <c r="H32" s="681">
        <v>0</v>
      </c>
      <c r="I32" s="668">
        <v>9.5</v>
      </c>
      <c r="J32" s="668">
        <v>8838.5</v>
      </c>
      <c r="K32" s="681">
        <v>1</v>
      </c>
      <c r="L32" s="668">
        <v>9.5</v>
      </c>
      <c r="M32" s="669">
        <v>8838.5</v>
      </c>
    </row>
    <row r="33" spans="1:13" ht="14.4" customHeight="1" x14ac:dyDescent="0.3">
      <c r="A33" s="664" t="s">
        <v>548</v>
      </c>
      <c r="B33" s="665" t="s">
        <v>2311</v>
      </c>
      <c r="C33" s="665" t="s">
        <v>1199</v>
      </c>
      <c r="D33" s="665" t="s">
        <v>2312</v>
      </c>
      <c r="E33" s="665" t="s">
        <v>2313</v>
      </c>
      <c r="F33" s="668">
        <v>0.39999999999999997</v>
      </c>
      <c r="G33" s="668">
        <v>265.70850000000002</v>
      </c>
      <c r="H33" s="681">
        <v>1</v>
      </c>
      <c r="I33" s="668"/>
      <c r="J33" s="668"/>
      <c r="K33" s="681">
        <v>0</v>
      </c>
      <c r="L33" s="668">
        <v>0.39999999999999997</v>
      </c>
      <c r="M33" s="669">
        <v>265.70850000000002</v>
      </c>
    </row>
    <row r="34" spans="1:13" ht="14.4" customHeight="1" x14ac:dyDescent="0.3">
      <c r="A34" s="664" t="s">
        <v>548</v>
      </c>
      <c r="B34" s="665" t="s">
        <v>2314</v>
      </c>
      <c r="C34" s="665" t="s">
        <v>1211</v>
      </c>
      <c r="D34" s="665" t="s">
        <v>1212</v>
      </c>
      <c r="E34" s="665" t="s">
        <v>2315</v>
      </c>
      <c r="F34" s="668">
        <v>4</v>
      </c>
      <c r="G34" s="668">
        <v>2251.48</v>
      </c>
      <c r="H34" s="681">
        <v>1</v>
      </c>
      <c r="I34" s="668"/>
      <c r="J34" s="668"/>
      <c r="K34" s="681">
        <v>0</v>
      </c>
      <c r="L34" s="668">
        <v>4</v>
      </c>
      <c r="M34" s="669">
        <v>2251.48</v>
      </c>
    </row>
    <row r="35" spans="1:13" ht="14.4" customHeight="1" x14ac:dyDescent="0.3">
      <c r="A35" s="664" t="s">
        <v>548</v>
      </c>
      <c r="B35" s="665" t="s">
        <v>2316</v>
      </c>
      <c r="C35" s="665" t="s">
        <v>1205</v>
      </c>
      <c r="D35" s="665" t="s">
        <v>1206</v>
      </c>
      <c r="E35" s="665" t="s">
        <v>2317</v>
      </c>
      <c r="F35" s="668">
        <v>0.79999999999999982</v>
      </c>
      <c r="G35" s="668">
        <v>330.24199999999996</v>
      </c>
      <c r="H35" s="681">
        <v>1</v>
      </c>
      <c r="I35" s="668"/>
      <c r="J35" s="668"/>
      <c r="K35" s="681">
        <v>0</v>
      </c>
      <c r="L35" s="668">
        <v>0.79999999999999982</v>
      </c>
      <c r="M35" s="669">
        <v>330.24199999999996</v>
      </c>
    </row>
    <row r="36" spans="1:13" ht="14.4" customHeight="1" x14ac:dyDescent="0.3">
      <c r="A36" s="664" t="s">
        <v>548</v>
      </c>
      <c r="B36" s="665" t="s">
        <v>2318</v>
      </c>
      <c r="C36" s="665" t="s">
        <v>1229</v>
      </c>
      <c r="D36" s="665" t="s">
        <v>2319</v>
      </c>
      <c r="E36" s="665" t="s">
        <v>2320</v>
      </c>
      <c r="F36" s="668"/>
      <c r="G36" s="668"/>
      <c r="H36" s="681">
        <v>0</v>
      </c>
      <c r="I36" s="668">
        <v>3</v>
      </c>
      <c r="J36" s="668">
        <v>1796.52</v>
      </c>
      <c r="K36" s="681">
        <v>1</v>
      </c>
      <c r="L36" s="668">
        <v>3</v>
      </c>
      <c r="M36" s="669">
        <v>1796.52</v>
      </c>
    </row>
    <row r="37" spans="1:13" ht="14.4" customHeight="1" x14ac:dyDescent="0.3">
      <c r="A37" s="664" t="s">
        <v>548</v>
      </c>
      <c r="B37" s="665" t="s">
        <v>2321</v>
      </c>
      <c r="C37" s="665" t="s">
        <v>1268</v>
      </c>
      <c r="D37" s="665" t="s">
        <v>1269</v>
      </c>
      <c r="E37" s="665" t="s">
        <v>2317</v>
      </c>
      <c r="F37" s="668"/>
      <c r="G37" s="668"/>
      <c r="H37" s="681">
        <v>0</v>
      </c>
      <c r="I37" s="668">
        <v>1.2</v>
      </c>
      <c r="J37" s="668">
        <v>191.4</v>
      </c>
      <c r="K37" s="681">
        <v>1</v>
      </c>
      <c r="L37" s="668">
        <v>1.2</v>
      </c>
      <c r="M37" s="669">
        <v>191.4</v>
      </c>
    </row>
    <row r="38" spans="1:13" ht="14.4" customHeight="1" x14ac:dyDescent="0.3">
      <c r="A38" s="664" t="s">
        <v>548</v>
      </c>
      <c r="B38" s="665" t="s">
        <v>2321</v>
      </c>
      <c r="C38" s="665" t="s">
        <v>1271</v>
      </c>
      <c r="D38" s="665" t="s">
        <v>1269</v>
      </c>
      <c r="E38" s="665" t="s">
        <v>2322</v>
      </c>
      <c r="F38" s="668"/>
      <c r="G38" s="668"/>
      <c r="H38" s="681">
        <v>0</v>
      </c>
      <c r="I38" s="668">
        <v>1.3</v>
      </c>
      <c r="J38" s="668">
        <v>400.4</v>
      </c>
      <c r="K38" s="681">
        <v>1</v>
      </c>
      <c r="L38" s="668">
        <v>1.3</v>
      </c>
      <c r="M38" s="669">
        <v>400.4</v>
      </c>
    </row>
    <row r="39" spans="1:13" ht="14.4" customHeight="1" x14ac:dyDescent="0.3">
      <c r="A39" s="664" t="s">
        <v>548</v>
      </c>
      <c r="B39" s="665" t="s">
        <v>2323</v>
      </c>
      <c r="C39" s="665" t="s">
        <v>1068</v>
      </c>
      <c r="D39" s="665" t="s">
        <v>1069</v>
      </c>
      <c r="E39" s="665" t="s">
        <v>2324</v>
      </c>
      <c r="F39" s="668"/>
      <c r="G39" s="668"/>
      <c r="H39" s="681">
        <v>0</v>
      </c>
      <c r="I39" s="668">
        <v>2</v>
      </c>
      <c r="J39" s="668">
        <v>117.85999999999999</v>
      </c>
      <c r="K39" s="681">
        <v>1</v>
      </c>
      <c r="L39" s="668">
        <v>2</v>
      </c>
      <c r="M39" s="669">
        <v>117.85999999999999</v>
      </c>
    </row>
    <row r="40" spans="1:13" ht="14.4" customHeight="1" x14ac:dyDescent="0.3">
      <c r="A40" s="664" t="s">
        <v>548</v>
      </c>
      <c r="B40" s="665" t="s">
        <v>2325</v>
      </c>
      <c r="C40" s="665" t="s">
        <v>573</v>
      </c>
      <c r="D40" s="665" t="s">
        <v>574</v>
      </c>
      <c r="E40" s="665" t="s">
        <v>2326</v>
      </c>
      <c r="F40" s="668">
        <v>1</v>
      </c>
      <c r="G40" s="668">
        <v>214.64</v>
      </c>
      <c r="H40" s="681">
        <v>1</v>
      </c>
      <c r="I40" s="668"/>
      <c r="J40" s="668"/>
      <c r="K40" s="681">
        <v>0</v>
      </c>
      <c r="L40" s="668">
        <v>1</v>
      </c>
      <c r="M40" s="669">
        <v>214.64</v>
      </c>
    </row>
    <row r="41" spans="1:13" ht="14.4" customHeight="1" x14ac:dyDescent="0.3">
      <c r="A41" s="664" t="s">
        <v>548</v>
      </c>
      <c r="B41" s="665" t="s">
        <v>2327</v>
      </c>
      <c r="C41" s="665" t="s">
        <v>1107</v>
      </c>
      <c r="D41" s="665" t="s">
        <v>2328</v>
      </c>
      <c r="E41" s="665" t="s">
        <v>2329</v>
      </c>
      <c r="F41" s="668"/>
      <c r="G41" s="668"/>
      <c r="H41" s="681">
        <v>0</v>
      </c>
      <c r="I41" s="668">
        <v>1</v>
      </c>
      <c r="J41" s="668">
        <v>61.66</v>
      </c>
      <c r="K41" s="681">
        <v>1</v>
      </c>
      <c r="L41" s="668">
        <v>1</v>
      </c>
      <c r="M41" s="669">
        <v>61.66</v>
      </c>
    </row>
    <row r="42" spans="1:13" ht="14.4" customHeight="1" x14ac:dyDescent="0.3">
      <c r="A42" s="664" t="s">
        <v>548</v>
      </c>
      <c r="B42" s="665" t="s">
        <v>2330</v>
      </c>
      <c r="C42" s="665" t="s">
        <v>1135</v>
      </c>
      <c r="D42" s="665" t="s">
        <v>1112</v>
      </c>
      <c r="E42" s="665" t="s">
        <v>1136</v>
      </c>
      <c r="F42" s="668"/>
      <c r="G42" s="668"/>
      <c r="H42" s="681">
        <v>0</v>
      </c>
      <c r="I42" s="668">
        <v>1</v>
      </c>
      <c r="J42" s="668">
        <v>195.46</v>
      </c>
      <c r="K42" s="681">
        <v>1</v>
      </c>
      <c r="L42" s="668">
        <v>1</v>
      </c>
      <c r="M42" s="669">
        <v>195.46</v>
      </c>
    </row>
    <row r="43" spans="1:13" ht="14.4" customHeight="1" x14ac:dyDescent="0.3">
      <c r="A43" s="664" t="s">
        <v>548</v>
      </c>
      <c r="B43" s="665" t="s">
        <v>2331</v>
      </c>
      <c r="C43" s="665" t="s">
        <v>1064</v>
      </c>
      <c r="D43" s="665" t="s">
        <v>1065</v>
      </c>
      <c r="E43" s="665" t="s">
        <v>2332</v>
      </c>
      <c r="F43" s="668"/>
      <c r="G43" s="668"/>
      <c r="H43" s="681">
        <v>0</v>
      </c>
      <c r="I43" s="668">
        <v>1</v>
      </c>
      <c r="J43" s="668">
        <v>79.13000000000001</v>
      </c>
      <c r="K43" s="681">
        <v>1</v>
      </c>
      <c r="L43" s="668">
        <v>1</v>
      </c>
      <c r="M43" s="669">
        <v>79.13000000000001</v>
      </c>
    </row>
    <row r="44" spans="1:13" ht="14.4" customHeight="1" x14ac:dyDescent="0.3">
      <c r="A44" s="664" t="s">
        <v>548</v>
      </c>
      <c r="B44" s="665" t="s">
        <v>2333</v>
      </c>
      <c r="C44" s="665" t="s">
        <v>1164</v>
      </c>
      <c r="D44" s="665" t="s">
        <v>1165</v>
      </c>
      <c r="E44" s="665" t="s">
        <v>1143</v>
      </c>
      <c r="F44" s="668"/>
      <c r="G44" s="668"/>
      <c r="H44" s="681">
        <v>0</v>
      </c>
      <c r="I44" s="668">
        <v>2</v>
      </c>
      <c r="J44" s="668">
        <v>271.2</v>
      </c>
      <c r="K44" s="681">
        <v>1</v>
      </c>
      <c r="L44" s="668">
        <v>2</v>
      </c>
      <c r="M44" s="669">
        <v>271.2</v>
      </c>
    </row>
    <row r="45" spans="1:13" ht="14.4" customHeight="1" x14ac:dyDescent="0.3">
      <c r="A45" s="664" t="s">
        <v>548</v>
      </c>
      <c r="B45" s="665" t="s">
        <v>2333</v>
      </c>
      <c r="C45" s="665" t="s">
        <v>1161</v>
      </c>
      <c r="D45" s="665" t="s">
        <v>1162</v>
      </c>
      <c r="E45" s="665" t="s">
        <v>1143</v>
      </c>
      <c r="F45" s="668"/>
      <c r="G45" s="668"/>
      <c r="H45" s="681">
        <v>0</v>
      </c>
      <c r="I45" s="668">
        <v>6</v>
      </c>
      <c r="J45" s="668">
        <v>813.6</v>
      </c>
      <c r="K45" s="681">
        <v>1</v>
      </c>
      <c r="L45" s="668">
        <v>6</v>
      </c>
      <c r="M45" s="669">
        <v>813.6</v>
      </c>
    </row>
    <row r="46" spans="1:13" ht="14.4" customHeight="1" x14ac:dyDescent="0.3">
      <c r="A46" s="664" t="s">
        <v>548</v>
      </c>
      <c r="B46" s="665" t="s">
        <v>2333</v>
      </c>
      <c r="C46" s="665" t="s">
        <v>1170</v>
      </c>
      <c r="D46" s="665" t="s">
        <v>1171</v>
      </c>
      <c r="E46" s="665" t="s">
        <v>1143</v>
      </c>
      <c r="F46" s="668"/>
      <c r="G46" s="668"/>
      <c r="H46" s="681">
        <v>0</v>
      </c>
      <c r="I46" s="668">
        <v>1</v>
      </c>
      <c r="J46" s="668">
        <v>135.6</v>
      </c>
      <c r="K46" s="681">
        <v>1</v>
      </c>
      <c r="L46" s="668">
        <v>1</v>
      </c>
      <c r="M46" s="669">
        <v>135.6</v>
      </c>
    </row>
    <row r="47" spans="1:13" ht="14.4" customHeight="1" x14ac:dyDescent="0.3">
      <c r="A47" s="664" t="s">
        <v>548</v>
      </c>
      <c r="B47" s="665" t="s">
        <v>2333</v>
      </c>
      <c r="C47" s="665" t="s">
        <v>1167</v>
      </c>
      <c r="D47" s="665" t="s">
        <v>1168</v>
      </c>
      <c r="E47" s="665" t="s">
        <v>1143</v>
      </c>
      <c r="F47" s="668"/>
      <c r="G47" s="668"/>
      <c r="H47" s="681">
        <v>0</v>
      </c>
      <c r="I47" s="668">
        <v>6</v>
      </c>
      <c r="J47" s="668">
        <v>813.6</v>
      </c>
      <c r="K47" s="681">
        <v>1</v>
      </c>
      <c r="L47" s="668">
        <v>6</v>
      </c>
      <c r="M47" s="669">
        <v>813.6</v>
      </c>
    </row>
    <row r="48" spans="1:13" ht="14.4" customHeight="1" x14ac:dyDescent="0.3">
      <c r="A48" s="664" t="s">
        <v>548</v>
      </c>
      <c r="B48" s="665" t="s">
        <v>2333</v>
      </c>
      <c r="C48" s="665" t="s">
        <v>1147</v>
      </c>
      <c r="D48" s="665" t="s">
        <v>1148</v>
      </c>
      <c r="E48" s="665" t="s">
        <v>1152</v>
      </c>
      <c r="F48" s="668"/>
      <c r="G48" s="668"/>
      <c r="H48" s="681">
        <v>0</v>
      </c>
      <c r="I48" s="668">
        <v>8</v>
      </c>
      <c r="J48" s="668">
        <v>1251.92</v>
      </c>
      <c r="K48" s="681">
        <v>1</v>
      </c>
      <c r="L48" s="668">
        <v>8</v>
      </c>
      <c r="M48" s="669">
        <v>1251.92</v>
      </c>
    </row>
    <row r="49" spans="1:13" ht="14.4" customHeight="1" x14ac:dyDescent="0.3">
      <c r="A49" s="664" t="s">
        <v>548</v>
      </c>
      <c r="B49" s="665" t="s">
        <v>2333</v>
      </c>
      <c r="C49" s="665" t="s">
        <v>1141</v>
      </c>
      <c r="D49" s="665" t="s">
        <v>1142</v>
      </c>
      <c r="E49" s="665" t="s">
        <v>1143</v>
      </c>
      <c r="F49" s="668"/>
      <c r="G49" s="668"/>
      <c r="H49" s="681">
        <v>0</v>
      </c>
      <c r="I49" s="668">
        <v>2</v>
      </c>
      <c r="J49" s="668">
        <v>297.92</v>
      </c>
      <c r="K49" s="681">
        <v>1</v>
      </c>
      <c r="L49" s="668">
        <v>2</v>
      </c>
      <c r="M49" s="669">
        <v>297.92</v>
      </c>
    </row>
    <row r="50" spans="1:13" ht="14.4" customHeight="1" x14ac:dyDescent="0.3">
      <c r="A50" s="664" t="s">
        <v>548</v>
      </c>
      <c r="B50" s="665" t="s">
        <v>2333</v>
      </c>
      <c r="C50" s="665" t="s">
        <v>1144</v>
      </c>
      <c r="D50" s="665" t="s">
        <v>1145</v>
      </c>
      <c r="E50" s="665" t="s">
        <v>1143</v>
      </c>
      <c r="F50" s="668"/>
      <c r="G50" s="668"/>
      <c r="H50" s="681">
        <v>0</v>
      </c>
      <c r="I50" s="668">
        <v>1</v>
      </c>
      <c r="J50" s="668">
        <v>148.96000000000004</v>
      </c>
      <c r="K50" s="681">
        <v>1</v>
      </c>
      <c r="L50" s="668">
        <v>1</v>
      </c>
      <c r="M50" s="669">
        <v>148.96000000000004</v>
      </c>
    </row>
    <row r="51" spans="1:13" ht="14.4" customHeight="1" x14ac:dyDescent="0.3">
      <c r="A51" s="664" t="s">
        <v>548</v>
      </c>
      <c r="B51" s="665" t="s">
        <v>2333</v>
      </c>
      <c r="C51" s="665" t="s">
        <v>1173</v>
      </c>
      <c r="D51" s="665" t="s">
        <v>1174</v>
      </c>
      <c r="E51" s="665" t="s">
        <v>1155</v>
      </c>
      <c r="F51" s="668"/>
      <c r="G51" s="668"/>
      <c r="H51" s="681">
        <v>0</v>
      </c>
      <c r="I51" s="668">
        <v>1</v>
      </c>
      <c r="J51" s="668">
        <v>111.95000000000003</v>
      </c>
      <c r="K51" s="681">
        <v>1</v>
      </c>
      <c r="L51" s="668">
        <v>1</v>
      </c>
      <c r="M51" s="669">
        <v>111.95000000000003</v>
      </c>
    </row>
    <row r="52" spans="1:13" ht="14.4" customHeight="1" x14ac:dyDescent="0.3">
      <c r="A52" s="664" t="s">
        <v>548</v>
      </c>
      <c r="B52" s="665" t="s">
        <v>2333</v>
      </c>
      <c r="C52" s="665" t="s">
        <v>1153</v>
      </c>
      <c r="D52" s="665" t="s">
        <v>1154</v>
      </c>
      <c r="E52" s="665" t="s">
        <v>1155</v>
      </c>
      <c r="F52" s="668"/>
      <c r="G52" s="668"/>
      <c r="H52" s="681">
        <v>0</v>
      </c>
      <c r="I52" s="668">
        <v>3</v>
      </c>
      <c r="J52" s="668">
        <v>335.85</v>
      </c>
      <c r="K52" s="681">
        <v>1</v>
      </c>
      <c r="L52" s="668">
        <v>3</v>
      </c>
      <c r="M52" s="669">
        <v>335.85</v>
      </c>
    </row>
    <row r="53" spans="1:13" ht="14.4" customHeight="1" x14ac:dyDescent="0.3">
      <c r="A53" s="664" t="s">
        <v>548</v>
      </c>
      <c r="B53" s="665" t="s">
        <v>2333</v>
      </c>
      <c r="C53" s="665" t="s">
        <v>1157</v>
      </c>
      <c r="D53" s="665" t="s">
        <v>2334</v>
      </c>
      <c r="E53" s="665" t="s">
        <v>1155</v>
      </c>
      <c r="F53" s="668"/>
      <c r="G53" s="668"/>
      <c r="H53" s="681">
        <v>0</v>
      </c>
      <c r="I53" s="668">
        <v>1</v>
      </c>
      <c r="J53" s="668">
        <v>111.95</v>
      </c>
      <c r="K53" s="681">
        <v>1</v>
      </c>
      <c r="L53" s="668">
        <v>1</v>
      </c>
      <c r="M53" s="669">
        <v>111.95</v>
      </c>
    </row>
    <row r="54" spans="1:13" ht="14.4" customHeight="1" x14ac:dyDescent="0.3">
      <c r="A54" s="664" t="s">
        <v>548</v>
      </c>
      <c r="B54" s="665" t="s">
        <v>2333</v>
      </c>
      <c r="C54" s="665" t="s">
        <v>1175</v>
      </c>
      <c r="D54" s="665" t="s">
        <v>1176</v>
      </c>
      <c r="E54" s="665" t="s">
        <v>1177</v>
      </c>
      <c r="F54" s="668"/>
      <c r="G54" s="668"/>
      <c r="H54" s="681">
        <v>0</v>
      </c>
      <c r="I54" s="668">
        <v>3</v>
      </c>
      <c r="J54" s="668">
        <v>491.01</v>
      </c>
      <c r="K54" s="681">
        <v>1</v>
      </c>
      <c r="L54" s="668">
        <v>3</v>
      </c>
      <c r="M54" s="669">
        <v>491.01</v>
      </c>
    </row>
    <row r="55" spans="1:13" ht="14.4" customHeight="1" x14ac:dyDescent="0.3">
      <c r="A55" s="664" t="s">
        <v>548</v>
      </c>
      <c r="B55" s="665" t="s">
        <v>2333</v>
      </c>
      <c r="C55" s="665" t="s">
        <v>1178</v>
      </c>
      <c r="D55" s="665" t="s">
        <v>1179</v>
      </c>
      <c r="E55" s="665" t="s">
        <v>1177</v>
      </c>
      <c r="F55" s="668"/>
      <c r="G55" s="668"/>
      <c r="H55" s="681">
        <v>0</v>
      </c>
      <c r="I55" s="668">
        <v>1</v>
      </c>
      <c r="J55" s="668">
        <v>122.69</v>
      </c>
      <c r="K55" s="681">
        <v>1</v>
      </c>
      <c r="L55" s="668">
        <v>1</v>
      </c>
      <c r="M55" s="669">
        <v>122.69</v>
      </c>
    </row>
    <row r="56" spans="1:13" ht="14.4" customHeight="1" x14ac:dyDescent="0.3">
      <c r="A56" s="664" t="s">
        <v>548</v>
      </c>
      <c r="B56" s="665" t="s">
        <v>2333</v>
      </c>
      <c r="C56" s="665" t="s">
        <v>1180</v>
      </c>
      <c r="D56" s="665" t="s">
        <v>2335</v>
      </c>
      <c r="E56" s="665" t="s">
        <v>1182</v>
      </c>
      <c r="F56" s="668"/>
      <c r="G56" s="668"/>
      <c r="H56" s="681">
        <v>0</v>
      </c>
      <c r="I56" s="668">
        <v>5</v>
      </c>
      <c r="J56" s="668">
        <v>896.3</v>
      </c>
      <c r="K56" s="681">
        <v>1</v>
      </c>
      <c r="L56" s="668">
        <v>5</v>
      </c>
      <c r="M56" s="669">
        <v>896.3</v>
      </c>
    </row>
    <row r="57" spans="1:13" ht="14.4" customHeight="1" x14ac:dyDescent="0.3">
      <c r="A57" s="664" t="s">
        <v>548</v>
      </c>
      <c r="B57" s="665" t="s">
        <v>2333</v>
      </c>
      <c r="C57" s="665" t="s">
        <v>1189</v>
      </c>
      <c r="D57" s="665" t="s">
        <v>1190</v>
      </c>
      <c r="E57" s="665" t="s">
        <v>1177</v>
      </c>
      <c r="F57" s="668"/>
      <c r="G57" s="668"/>
      <c r="H57" s="681">
        <v>0</v>
      </c>
      <c r="I57" s="668">
        <v>1</v>
      </c>
      <c r="J57" s="668">
        <v>129.97000000000003</v>
      </c>
      <c r="K57" s="681">
        <v>1</v>
      </c>
      <c r="L57" s="668">
        <v>1</v>
      </c>
      <c r="M57" s="669">
        <v>129.97000000000003</v>
      </c>
    </row>
    <row r="58" spans="1:13" ht="14.4" customHeight="1" x14ac:dyDescent="0.3">
      <c r="A58" s="664" t="s">
        <v>548</v>
      </c>
      <c r="B58" s="665" t="s">
        <v>2333</v>
      </c>
      <c r="C58" s="665" t="s">
        <v>1185</v>
      </c>
      <c r="D58" s="665" t="s">
        <v>1186</v>
      </c>
      <c r="E58" s="665" t="s">
        <v>1177</v>
      </c>
      <c r="F58" s="668"/>
      <c r="G58" s="668"/>
      <c r="H58" s="681">
        <v>0</v>
      </c>
      <c r="I58" s="668">
        <v>2.5</v>
      </c>
      <c r="J58" s="668">
        <v>324.92499999999995</v>
      </c>
      <c r="K58" s="681">
        <v>1</v>
      </c>
      <c r="L58" s="668">
        <v>2.5</v>
      </c>
      <c r="M58" s="669">
        <v>324.92499999999995</v>
      </c>
    </row>
    <row r="59" spans="1:13" ht="14.4" customHeight="1" x14ac:dyDescent="0.3">
      <c r="A59" s="664" t="s">
        <v>548</v>
      </c>
      <c r="B59" s="665" t="s">
        <v>2333</v>
      </c>
      <c r="C59" s="665" t="s">
        <v>1183</v>
      </c>
      <c r="D59" s="665" t="s">
        <v>1184</v>
      </c>
      <c r="E59" s="665" t="s">
        <v>1177</v>
      </c>
      <c r="F59" s="668"/>
      <c r="G59" s="668"/>
      <c r="H59" s="681">
        <v>0</v>
      </c>
      <c r="I59" s="668">
        <v>4</v>
      </c>
      <c r="J59" s="668">
        <v>519.88002509697867</v>
      </c>
      <c r="K59" s="681">
        <v>1</v>
      </c>
      <c r="L59" s="668">
        <v>4</v>
      </c>
      <c r="M59" s="669">
        <v>519.88002509697867</v>
      </c>
    </row>
    <row r="60" spans="1:13" ht="14.4" customHeight="1" x14ac:dyDescent="0.3">
      <c r="A60" s="664" t="s">
        <v>548</v>
      </c>
      <c r="B60" s="665" t="s">
        <v>2333</v>
      </c>
      <c r="C60" s="665" t="s">
        <v>1191</v>
      </c>
      <c r="D60" s="665" t="s">
        <v>1192</v>
      </c>
      <c r="E60" s="665" t="s">
        <v>1143</v>
      </c>
      <c r="F60" s="668"/>
      <c r="G60" s="668"/>
      <c r="H60" s="681">
        <v>0</v>
      </c>
      <c r="I60" s="668">
        <v>3.5</v>
      </c>
      <c r="J60" s="668">
        <v>581.94999999999993</v>
      </c>
      <c r="K60" s="681">
        <v>1</v>
      </c>
      <c r="L60" s="668">
        <v>3.5</v>
      </c>
      <c r="M60" s="669">
        <v>581.94999999999993</v>
      </c>
    </row>
    <row r="61" spans="1:13" ht="14.4" customHeight="1" x14ac:dyDescent="0.3">
      <c r="A61" s="664" t="s">
        <v>553</v>
      </c>
      <c r="B61" s="665" t="s">
        <v>2267</v>
      </c>
      <c r="C61" s="665" t="s">
        <v>1132</v>
      </c>
      <c r="D61" s="665" t="s">
        <v>1133</v>
      </c>
      <c r="E61" s="665" t="s">
        <v>2268</v>
      </c>
      <c r="F61" s="668"/>
      <c r="G61" s="668"/>
      <c r="H61" s="681">
        <v>0</v>
      </c>
      <c r="I61" s="668">
        <v>60</v>
      </c>
      <c r="J61" s="668">
        <v>4069.7774898641978</v>
      </c>
      <c r="K61" s="681">
        <v>1</v>
      </c>
      <c r="L61" s="668">
        <v>60</v>
      </c>
      <c r="M61" s="669">
        <v>4069.7774898641978</v>
      </c>
    </row>
    <row r="62" spans="1:13" ht="14.4" customHeight="1" x14ac:dyDescent="0.3">
      <c r="A62" s="664" t="s">
        <v>553</v>
      </c>
      <c r="B62" s="665" t="s">
        <v>2269</v>
      </c>
      <c r="C62" s="665" t="s">
        <v>1044</v>
      </c>
      <c r="D62" s="665" t="s">
        <v>2270</v>
      </c>
      <c r="E62" s="665" t="s">
        <v>2271</v>
      </c>
      <c r="F62" s="668"/>
      <c r="G62" s="668"/>
      <c r="H62" s="681">
        <v>0</v>
      </c>
      <c r="I62" s="668">
        <v>1</v>
      </c>
      <c r="J62" s="668">
        <v>87.44</v>
      </c>
      <c r="K62" s="681">
        <v>1</v>
      </c>
      <c r="L62" s="668">
        <v>1</v>
      </c>
      <c r="M62" s="669">
        <v>87.44</v>
      </c>
    </row>
    <row r="63" spans="1:13" ht="14.4" customHeight="1" x14ac:dyDescent="0.3">
      <c r="A63" s="664" t="s">
        <v>553</v>
      </c>
      <c r="B63" s="665" t="s">
        <v>2272</v>
      </c>
      <c r="C63" s="665" t="s">
        <v>1575</v>
      </c>
      <c r="D63" s="665" t="s">
        <v>1119</v>
      </c>
      <c r="E63" s="665" t="s">
        <v>1576</v>
      </c>
      <c r="F63" s="668"/>
      <c r="G63" s="668"/>
      <c r="H63" s="681">
        <v>0</v>
      </c>
      <c r="I63" s="668">
        <v>2</v>
      </c>
      <c r="J63" s="668">
        <v>126.7998574092429</v>
      </c>
      <c r="K63" s="681">
        <v>1</v>
      </c>
      <c r="L63" s="668">
        <v>2</v>
      </c>
      <c r="M63" s="669">
        <v>126.7998574092429</v>
      </c>
    </row>
    <row r="64" spans="1:13" ht="14.4" customHeight="1" x14ac:dyDescent="0.3">
      <c r="A64" s="664" t="s">
        <v>553</v>
      </c>
      <c r="B64" s="665" t="s">
        <v>2273</v>
      </c>
      <c r="C64" s="665" t="s">
        <v>1601</v>
      </c>
      <c r="D64" s="665" t="s">
        <v>1049</v>
      </c>
      <c r="E64" s="665" t="s">
        <v>1602</v>
      </c>
      <c r="F64" s="668"/>
      <c r="G64" s="668"/>
      <c r="H64" s="681">
        <v>0</v>
      </c>
      <c r="I64" s="668">
        <v>2</v>
      </c>
      <c r="J64" s="668">
        <v>147.68000000000004</v>
      </c>
      <c r="K64" s="681">
        <v>1</v>
      </c>
      <c r="L64" s="668">
        <v>2</v>
      </c>
      <c r="M64" s="669">
        <v>147.68000000000004</v>
      </c>
    </row>
    <row r="65" spans="1:13" ht="14.4" customHeight="1" x14ac:dyDescent="0.3">
      <c r="A65" s="664" t="s">
        <v>553</v>
      </c>
      <c r="B65" s="665" t="s">
        <v>2336</v>
      </c>
      <c r="C65" s="665" t="s">
        <v>1091</v>
      </c>
      <c r="D65" s="665" t="s">
        <v>2337</v>
      </c>
      <c r="E65" s="665" t="s">
        <v>2338</v>
      </c>
      <c r="F65" s="668"/>
      <c r="G65" s="668"/>
      <c r="H65" s="681">
        <v>0</v>
      </c>
      <c r="I65" s="668">
        <v>2</v>
      </c>
      <c r="J65" s="668">
        <v>931.73308020788716</v>
      </c>
      <c r="K65" s="681">
        <v>1</v>
      </c>
      <c r="L65" s="668">
        <v>2</v>
      </c>
      <c r="M65" s="669">
        <v>931.73308020788716</v>
      </c>
    </row>
    <row r="66" spans="1:13" ht="14.4" customHeight="1" x14ac:dyDescent="0.3">
      <c r="A66" s="664" t="s">
        <v>553</v>
      </c>
      <c r="B66" s="665" t="s">
        <v>2275</v>
      </c>
      <c r="C66" s="665" t="s">
        <v>1131</v>
      </c>
      <c r="D66" s="665" t="s">
        <v>1061</v>
      </c>
      <c r="E66" s="665" t="s">
        <v>2276</v>
      </c>
      <c r="F66" s="668"/>
      <c r="G66" s="668"/>
      <c r="H66" s="681">
        <v>0</v>
      </c>
      <c r="I66" s="668">
        <v>6</v>
      </c>
      <c r="J66" s="668">
        <v>19800</v>
      </c>
      <c r="K66" s="681">
        <v>1</v>
      </c>
      <c r="L66" s="668">
        <v>6</v>
      </c>
      <c r="M66" s="669">
        <v>19800</v>
      </c>
    </row>
    <row r="67" spans="1:13" ht="14.4" customHeight="1" x14ac:dyDescent="0.3">
      <c r="A67" s="664" t="s">
        <v>553</v>
      </c>
      <c r="B67" s="665" t="s">
        <v>2275</v>
      </c>
      <c r="C67" s="665" t="s">
        <v>1060</v>
      </c>
      <c r="D67" s="665" t="s">
        <v>1061</v>
      </c>
      <c r="E67" s="665" t="s">
        <v>2276</v>
      </c>
      <c r="F67" s="668"/>
      <c r="G67" s="668"/>
      <c r="H67" s="681">
        <v>0</v>
      </c>
      <c r="I67" s="668">
        <v>3</v>
      </c>
      <c r="J67" s="668">
        <v>9900</v>
      </c>
      <c r="K67" s="681">
        <v>1</v>
      </c>
      <c r="L67" s="668">
        <v>3</v>
      </c>
      <c r="M67" s="669">
        <v>9900</v>
      </c>
    </row>
    <row r="68" spans="1:13" ht="14.4" customHeight="1" x14ac:dyDescent="0.3">
      <c r="A68" s="664" t="s">
        <v>553</v>
      </c>
      <c r="B68" s="665" t="s">
        <v>2279</v>
      </c>
      <c r="C68" s="665" t="s">
        <v>1564</v>
      </c>
      <c r="D68" s="665" t="s">
        <v>1565</v>
      </c>
      <c r="E68" s="665" t="s">
        <v>1566</v>
      </c>
      <c r="F68" s="668"/>
      <c r="G68" s="668"/>
      <c r="H68" s="681">
        <v>0</v>
      </c>
      <c r="I68" s="668">
        <v>1</v>
      </c>
      <c r="J68" s="668">
        <v>266.33999999999986</v>
      </c>
      <c r="K68" s="681">
        <v>1</v>
      </c>
      <c r="L68" s="668">
        <v>1</v>
      </c>
      <c r="M68" s="669">
        <v>266.33999999999986</v>
      </c>
    </row>
    <row r="69" spans="1:13" ht="14.4" customHeight="1" x14ac:dyDescent="0.3">
      <c r="A69" s="664" t="s">
        <v>553</v>
      </c>
      <c r="B69" s="665" t="s">
        <v>2279</v>
      </c>
      <c r="C69" s="665" t="s">
        <v>1040</v>
      </c>
      <c r="D69" s="665" t="s">
        <v>2280</v>
      </c>
      <c r="E69" s="665" t="s">
        <v>2281</v>
      </c>
      <c r="F69" s="668"/>
      <c r="G69" s="668"/>
      <c r="H69" s="681">
        <v>0</v>
      </c>
      <c r="I69" s="668">
        <v>1</v>
      </c>
      <c r="J69" s="668">
        <v>105.40999999999997</v>
      </c>
      <c r="K69" s="681">
        <v>1</v>
      </c>
      <c r="L69" s="668">
        <v>1</v>
      </c>
      <c r="M69" s="669">
        <v>105.40999999999997</v>
      </c>
    </row>
    <row r="70" spans="1:13" ht="14.4" customHeight="1" x14ac:dyDescent="0.3">
      <c r="A70" s="664" t="s">
        <v>553</v>
      </c>
      <c r="B70" s="665" t="s">
        <v>2339</v>
      </c>
      <c r="C70" s="665" t="s">
        <v>1310</v>
      </c>
      <c r="D70" s="665" t="s">
        <v>1311</v>
      </c>
      <c r="E70" s="665" t="s">
        <v>1312</v>
      </c>
      <c r="F70" s="668">
        <v>1</v>
      </c>
      <c r="G70" s="668">
        <v>122.25</v>
      </c>
      <c r="H70" s="681">
        <v>1</v>
      </c>
      <c r="I70" s="668"/>
      <c r="J70" s="668"/>
      <c r="K70" s="681">
        <v>0</v>
      </c>
      <c r="L70" s="668">
        <v>1</v>
      </c>
      <c r="M70" s="669">
        <v>122.25</v>
      </c>
    </row>
    <row r="71" spans="1:13" ht="14.4" customHeight="1" x14ac:dyDescent="0.3">
      <c r="A71" s="664" t="s">
        <v>553</v>
      </c>
      <c r="B71" s="665" t="s">
        <v>2339</v>
      </c>
      <c r="C71" s="665" t="s">
        <v>1604</v>
      </c>
      <c r="D71" s="665" t="s">
        <v>1605</v>
      </c>
      <c r="E71" s="665" t="s">
        <v>1591</v>
      </c>
      <c r="F71" s="668"/>
      <c r="G71" s="668"/>
      <c r="H71" s="681">
        <v>0</v>
      </c>
      <c r="I71" s="668">
        <v>1</v>
      </c>
      <c r="J71" s="668">
        <v>122.63999999999999</v>
      </c>
      <c r="K71" s="681">
        <v>1</v>
      </c>
      <c r="L71" s="668">
        <v>1</v>
      </c>
      <c r="M71" s="669">
        <v>122.63999999999999</v>
      </c>
    </row>
    <row r="72" spans="1:13" ht="14.4" customHeight="1" x14ac:dyDescent="0.3">
      <c r="A72" s="664" t="s">
        <v>553</v>
      </c>
      <c r="B72" s="665" t="s">
        <v>2282</v>
      </c>
      <c r="C72" s="665" t="s">
        <v>1056</v>
      </c>
      <c r="D72" s="665" t="s">
        <v>1057</v>
      </c>
      <c r="E72" s="665" t="s">
        <v>1058</v>
      </c>
      <c r="F72" s="668"/>
      <c r="G72" s="668"/>
      <c r="H72" s="681">
        <v>0</v>
      </c>
      <c r="I72" s="668">
        <v>2</v>
      </c>
      <c r="J72" s="668">
        <v>85.92</v>
      </c>
      <c r="K72" s="681">
        <v>1</v>
      </c>
      <c r="L72" s="668">
        <v>2</v>
      </c>
      <c r="M72" s="669">
        <v>85.92</v>
      </c>
    </row>
    <row r="73" spans="1:13" ht="14.4" customHeight="1" x14ac:dyDescent="0.3">
      <c r="A73" s="664" t="s">
        <v>553</v>
      </c>
      <c r="B73" s="665" t="s">
        <v>2283</v>
      </c>
      <c r="C73" s="665" t="s">
        <v>1052</v>
      </c>
      <c r="D73" s="665" t="s">
        <v>1053</v>
      </c>
      <c r="E73" s="665" t="s">
        <v>1054</v>
      </c>
      <c r="F73" s="668"/>
      <c r="G73" s="668"/>
      <c r="H73" s="681">
        <v>0</v>
      </c>
      <c r="I73" s="668">
        <v>1</v>
      </c>
      <c r="J73" s="668">
        <v>48.819999999999986</v>
      </c>
      <c r="K73" s="681">
        <v>1</v>
      </c>
      <c r="L73" s="668">
        <v>1</v>
      </c>
      <c r="M73" s="669">
        <v>48.819999999999986</v>
      </c>
    </row>
    <row r="74" spans="1:13" ht="14.4" customHeight="1" x14ac:dyDescent="0.3">
      <c r="A74" s="664" t="s">
        <v>553</v>
      </c>
      <c r="B74" s="665" t="s">
        <v>2340</v>
      </c>
      <c r="C74" s="665" t="s">
        <v>1608</v>
      </c>
      <c r="D74" s="665" t="s">
        <v>1609</v>
      </c>
      <c r="E74" s="665" t="s">
        <v>1610</v>
      </c>
      <c r="F74" s="668"/>
      <c r="G74" s="668"/>
      <c r="H74" s="681">
        <v>0</v>
      </c>
      <c r="I74" s="668">
        <v>1</v>
      </c>
      <c r="J74" s="668">
        <v>34.160000000000011</v>
      </c>
      <c r="K74" s="681">
        <v>1</v>
      </c>
      <c r="L74" s="668">
        <v>1</v>
      </c>
      <c r="M74" s="669">
        <v>34.160000000000011</v>
      </c>
    </row>
    <row r="75" spans="1:13" ht="14.4" customHeight="1" x14ac:dyDescent="0.3">
      <c r="A75" s="664" t="s">
        <v>553</v>
      </c>
      <c r="B75" s="665" t="s">
        <v>2340</v>
      </c>
      <c r="C75" s="665" t="s">
        <v>1103</v>
      </c>
      <c r="D75" s="665" t="s">
        <v>1104</v>
      </c>
      <c r="E75" s="665" t="s">
        <v>1105</v>
      </c>
      <c r="F75" s="668"/>
      <c r="G75" s="668"/>
      <c r="H75" s="681">
        <v>0</v>
      </c>
      <c r="I75" s="668">
        <v>1</v>
      </c>
      <c r="J75" s="668">
        <v>38.299999999999997</v>
      </c>
      <c r="K75" s="681">
        <v>1</v>
      </c>
      <c r="L75" s="668">
        <v>1</v>
      </c>
      <c r="M75" s="669">
        <v>38.299999999999997</v>
      </c>
    </row>
    <row r="76" spans="1:13" ht="14.4" customHeight="1" x14ac:dyDescent="0.3">
      <c r="A76" s="664" t="s">
        <v>553</v>
      </c>
      <c r="B76" s="665" t="s">
        <v>2284</v>
      </c>
      <c r="C76" s="665" t="s">
        <v>1300</v>
      </c>
      <c r="D76" s="665" t="s">
        <v>1301</v>
      </c>
      <c r="E76" s="665" t="s">
        <v>1302</v>
      </c>
      <c r="F76" s="668">
        <v>1</v>
      </c>
      <c r="G76" s="668">
        <v>61.13</v>
      </c>
      <c r="H76" s="681">
        <v>1</v>
      </c>
      <c r="I76" s="668"/>
      <c r="J76" s="668"/>
      <c r="K76" s="681">
        <v>0</v>
      </c>
      <c r="L76" s="668">
        <v>1</v>
      </c>
      <c r="M76" s="669">
        <v>61.13</v>
      </c>
    </row>
    <row r="77" spans="1:13" ht="14.4" customHeight="1" x14ac:dyDescent="0.3">
      <c r="A77" s="664" t="s">
        <v>553</v>
      </c>
      <c r="B77" s="665" t="s">
        <v>2284</v>
      </c>
      <c r="C77" s="665" t="s">
        <v>577</v>
      </c>
      <c r="D77" s="665" t="s">
        <v>2285</v>
      </c>
      <c r="E77" s="665" t="s">
        <v>2286</v>
      </c>
      <c r="F77" s="668">
        <v>2</v>
      </c>
      <c r="G77" s="668">
        <v>92.2</v>
      </c>
      <c r="H77" s="681">
        <v>1</v>
      </c>
      <c r="I77" s="668"/>
      <c r="J77" s="668"/>
      <c r="K77" s="681">
        <v>0</v>
      </c>
      <c r="L77" s="668">
        <v>2</v>
      </c>
      <c r="M77" s="669">
        <v>92.2</v>
      </c>
    </row>
    <row r="78" spans="1:13" ht="14.4" customHeight="1" x14ac:dyDescent="0.3">
      <c r="A78" s="664" t="s">
        <v>553</v>
      </c>
      <c r="B78" s="665" t="s">
        <v>2341</v>
      </c>
      <c r="C78" s="665" t="s">
        <v>1626</v>
      </c>
      <c r="D78" s="665" t="s">
        <v>1627</v>
      </c>
      <c r="E78" s="665" t="s">
        <v>1628</v>
      </c>
      <c r="F78" s="668"/>
      <c r="G78" s="668"/>
      <c r="H78" s="681">
        <v>0</v>
      </c>
      <c r="I78" s="668">
        <v>1</v>
      </c>
      <c r="J78" s="668">
        <v>164.14000000000007</v>
      </c>
      <c r="K78" s="681">
        <v>1</v>
      </c>
      <c r="L78" s="668">
        <v>1</v>
      </c>
      <c r="M78" s="669">
        <v>164.14000000000007</v>
      </c>
    </row>
    <row r="79" spans="1:13" ht="14.4" customHeight="1" x14ac:dyDescent="0.3">
      <c r="A79" s="664" t="s">
        <v>553</v>
      </c>
      <c r="B79" s="665" t="s">
        <v>2341</v>
      </c>
      <c r="C79" s="665" t="s">
        <v>1578</v>
      </c>
      <c r="D79" s="665" t="s">
        <v>2342</v>
      </c>
      <c r="E79" s="665" t="s">
        <v>1089</v>
      </c>
      <c r="F79" s="668"/>
      <c r="G79" s="668"/>
      <c r="H79" s="681">
        <v>0</v>
      </c>
      <c r="I79" s="668">
        <v>2</v>
      </c>
      <c r="J79" s="668">
        <v>157.08020443839226</v>
      </c>
      <c r="K79" s="681">
        <v>1</v>
      </c>
      <c r="L79" s="668">
        <v>2</v>
      </c>
      <c r="M79" s="669">
        <v>157.08020443839226</v>
      </c>
    </row>
    <row r="80" spans="1:13" ht="14.4" customHeight="1" x14ac:dyDescent="0.3">
      <c r="A80" s="664" t="s">
        <v>553</v>
      </c>
      <c r="B80" s="665" t="s">
        <v>2343</v>
      </c>
      <c r="C80" s="665" t="s">
        <v>1076</v>
      </c>
      <c r="D80" s="665" t="s">
        <v>1077</v>
      </c>
      <c r="E80" s="665" t="s">
        <v>2344</v>
      </c>
      <c r="F80" s="668"/>
      <c r="G80" s="668"/>
      <c r="H80" s="681">
        <v>0</v>
      </c>
      <c r="I80" s="668">
        <v>2</v>
      </c>
      <c r="J80" s="668">
        <v>43.339687691716598</v>
      </c>
      <c r="K80" s="681">
        <v>1</v>
      </c>
      <c r="L80" s="668">
        <v>2</v>
      </c>
      <c r="M80" s="669">
        <v>43.339687691716598</v>
      </c>
    </row>
    <row r="81" spans="1:13" ht="14.4" customHeight="1" x14ac:dyDescent="0.3">
      <c r="A81" s="664" t="s">
        <v>553</v>
      </c>
      <c r="B81" s="665" t="s">
        <v>2345</v>
      </c>
      <c r="C81" s="665" t="s">
        <v>1561</v>
      </c>
      <c r="D81" s="665" t="s">
        <v>1562</v>
      </c>
      <c r="E81" s="665" t="s">
        <v>1089</v>
      </c>
      <c r="F81" s="668"/>
      <c r="G81" s="668"/>
      <c r="H81" s="681">
        <v>0</v>
      </c>
      <c r="I81" s="668">
        <v>1</v>
      </c>
      <c r="J81" s="668">
        <v>29.299999999999994</v>
      </c>
      <c r="K81" s="681">
        <v>1</v>
      </c>
      <c r="L81" s="668">
        <v>1</v>
      </c>
      <c r="M81" s="669">
        <v>29.299999999999994</v>
      </c>
    </row>
    <row r="82" spans="1:13" ht="14.4" customHeight="1" x14ac:dyDescent="0.3">
      <c r="A82" s="664" t="s">
        <v>553</v>
      </c>
      <c r="B82" s="665" t="s">
        <v>2289</v>
      </c>
      <c r="C82" s="665" t="s">
        <v>1585</v>
      </c>
      <c r="D82" s="665" t="s">
        <v>2346</v>
      </c>
      <c r="E82" s="665" t="s">
        <v>1869</v>
      </c>
      <c r="F82" s="668"/>
      <c r="G82" s="668"/>
      <c r="H82" s="681">
        <v>0</v>
      </c>
      <c r="I82" s="668">
        <v>4</v>
      </c>
      <c r="J82" s="668">
        <v>176.65999999999997</v>
      </c>
      <c r="K82" s="681">
        <v>1</v>
      </c>
      <c r="L82" s="668">
        <v>4</v>
      </c>
      <c r="M82" s="669">
        <v>176.65999999999997</v>
      </c>
    </row>
    <row r="83" spans="1:13" ht="14.4" customHeight="1" x14ac:dyDescent="0.3">
      <c r="A83" s="664" t="s">
        <v>553</v>
      </c>
      <c r="B83" s="665" t="s">
        <v>2347</v>
      </c>
      <c r="C83" s="665" t="s">
        <v>1122</v>
      </c>
      <c r="D83" s="665" t="s">
        <v>2348</v>
      </c>
      <c r="E83" s="665" t="s">
        <v>2349</v>
      </c>
      <c r="F83" s="668"/>
      <c r="G83" s="668"/>
      <c r="H83" s="681">
        <v>0</v>
      </c>
      <c r="I83" s="668">
        <v>2</v>
      </c>
      <c r="J83" s="668">
        <v>2750</v>
      </c>
      <c r="K83" s="681">
        <v>1</v>
      </c>
      <c r="L83" s="668">
        <v>2</v>
      </c>
      <c r="M83" s="669">
        <v>2750</v>
      </c>
    </row>
    <row r="84" spans="1:13" ht="14.4" customHeight="1" x14ac:dyDescent="0.3">
      <c r="A84" s="664" t="s">
        <v>553</v>
      </c>
      <c r="B84" s="665" t="s">
        <v>2350</v>
      </c>
      <c r="C84" s="665" t="s">
        <v>1622</v>
      </c>
      <c r="D84" s="665" t="s">
        <v>1623</v>
      </c>
      <c r="E84" s="665" t="s">
        <v>1624</v>
      </c>
      <c r="F84" s="668"/>
      <c r="G84" s="668"/>
      <c r="H84" s="681">
        <v>0</v>
      </c>
      <c r="I84" s="668">
        <v>1</v>
      </c>
      <c r="J84" s="668">
        <v>47.629662007635638</v>
      </c>
      <c r="K84" s="681">
        <v>1</v>
      </c>
      <c r="L84" s="668">
        <v>1</v>
      </c>
      <c r="M84" s="669">
        <v>47.629662007635638</v>
      </c>
    </row>
    <row r="85" spans="1:13" ht="14.4" customHeight="1" x14ac:dyDescent="0.3">
      <c r="A85" s="664" t="s">
        <v>553</v>
      </c>
      <c r="B85" s="665" t="s">
        <v>2350</v>
      </c>
      <c r="C85" s="665" t="s">
        <v>1632</v>
      </c>
      <c r="D85" s="665" t="s">
        <v>1633</v>
      </c>
      <c r="E85" s="665" t="s">
        <v>1634</v>
      </c>
      <c r="F85" s="668"/>
      <c r="G85" s="668"/>
      <c r="H85" s="681">
        <v>0</v>
      </c>
      <c r="I85" s="668">
        <v>1</v>
      </c>
      <c r="J85" s="668">
        <v>59.25</v>
      </c>
      <c r="K85" s="681">
        <v>1</v>
      </c>
      <c r="L85" s="668">
        <v>1</v>
      </c>
      <c r="M85" s="669">
        <v>59.25</v>
      </c>
    </row>
    <row r="86" spans="1:13" ht="14.4" customHeight="1" x14ac:dyDescent="0.3">
      <c r="A86" s="664" t="s">
        <v>553</v>
      </c>
      <c r="B86" s="665" t="s">
        <v>2350</v>
      </c>
      <c r="C86" s="665" t="s">
        <v>1612</v>
      </c>
      <c r="D86" s="665" t="s">
        <v>2351</v>
      </c>
      <c r="E86" s="665" t="s">
        <v>2352</v>
      </c>
      <c r="F86" s="668"/>
      <c r="G86" s="668"/>
      <c r="H86" s="681">
        <v>0</v>
      </c>
      <c r="I86" s="668">
        <v>1</v>
      </c>
      <c r="J86" s="668">
        <v>102.88999999999994</v>
      </c>
      <c r="K86" s="681">
        <v>1</v>
      </c>
      <c r="L86" s="668">
        <v>1</v>
      </c>
      <c r="M86" s="669">
        <v>102.88999999999994</v>
      </c>
    </row>
    <row r="87" spans="1:13" ht="14.4" customHeight="1" x14ac:dyDescent="0.3">
      <c r="A87" s="664" t="s">
        <v>553</v>
      </c>
      <c r="B87" s="665" t="s">
        <v>2291</v>
      </c>
      <c r="C87" s="665" t="s">
        <v>1240</v>
      </c>
      <c r="D87" s="665" t="s">
        <v>1241</v>
      </c>
      <c r="E87" s="665" t="s">
        <v>2292</v>
      </c>
      <c r="F87" s="668"/>
      <c r="G87" s="668"/>
      <c r="H87" s="681">
        <v>0</v>
      </c>
      <c r="I87" s="668">
        <v>5</v>
      </c>
      <c r="J87" s="668">
        <v>61048.350000000006</v>
      </c>
      <c r="K87" s="681">
        <v>1</v>
      </c>
      <c r="L87" s="668">
        <v>5</v>
      </c>
      <c r="M87" s="669">
        <v>61048.350000000006</v>
      </c>
    </row>
    <row r="88" spans="1:13" ht="14.4" customHeight="1" x14ac:dyDescent="0.3">
      <c r="A88" s="664" t="s">
        <v>553</v>
      </c>
      <c r="B88" s="665" t="s">
        <v>2293</v>
      </c>
      <c r="C88" s="665" t="s">
        <v>1225</v>
      </c>
      <c r="D88" s="665" t="s">
        <v>1226</v>
      </c>
      <c r="E88" s="665" t="s">
        <v>2294</v>
      </c>
      <c r="F88" s="668"/>
      <c r="G88" s="668"/>
      <c r="H88" s="681">
        <v>0</v>
      </c>
      <c r="I88" s="668">
        <v>40</v>
      </c>
      <c r="J88" s="668">
        <v>883.48300000000006</v>
      </c>
      <c r="K88" s="681">
        <v>1</v>
      </c>
      <c r="L88" s="668">
        <v>40</v>
      </c>
      <c r="M88" s="669">
        <v>883.48300000000006</v>
      </c>
    </row>
    <row r="89" spans="1:13" ht="14.4" customHeight="1" x14ac:dyDescent="0.3">
      <c r="A89" s="664" t="s">
        <v>553</v>
      </c>
      <c r="B89" s="665" t="s">
        <v>2295</v>
      </c>
      <c r="C89" s="665" t="s">
        <v>1128</v>
      </c>
      <c r="D89" s="665" t="s">
        <v>1129</v>
      </c>
      <c r="E89" s="665" t="s">
        <v>2296</v>
      </c>
      <c r="F89" s="668"/>
      <c r="G89" s="668"/>
      <c r="H89" s="681">
        <v>0</v>
      </c>
      <c r="I89" s="668">
        <v>2</v>
      </c>
      <c r="J89" s="668">
        <v>338.08</v>
      </c>
      <c r="K89" s="681">
        <v>1</v>
      </c>
      <c r="L89" s="668">
        <v>2</v>
      </c>
      <c r="M89" s="669">
        <v>338.08</v>
      </c>
    </row>
    <row r="90" spans="1:13" ht="14.4" customHeight="1" x14ac:dyDescent="0.3">
      <c r="A90" s="664" t="s">
        <v>553</v>
      </c>
      <c r="B90" s="665" t="s">
        <v>2295</v>
      </c>
      <c r="C90" s="665" t="s">
        <v>1233</v>
      </c>
      <c r="D90" s="665" t="s">
        <v>2297</v>
      </c>
      <c r="E90" s="665" t="s">
        <v>2298</v>
      </c>
      <c r="F90" s="668"/>
      <c r="G90" s="668"/>
      <c r="H90" s="681">
        <v>0</v>
      </c>
      <c r="I90" s="668">
        <v>95.200000000000074</v>
      </c>
      <c r="J90" s="668">
        <v>11011.118119551551</v>
      </c>
      <c r="K90" s="681">
        <v>1</v>
      </c>
      <c r="L90" s="668">
        <v>95.200000000000074</v>
      </c>
      <c r="M90" s="669">
        <v>11011.118119551551</v>
      </c>
    </row>
    <row r="91" spans="1:13" ht="14.4" customHeight="1" x14ac:dyDescent="0.3">
      <c r="A91" s="664" t="s">
        <v>553</v>
      </c>
      <c r="B91" s="665" t="s">
        <v>2299</v>
      </c>
      <c r="C91" s="665" t="s">
        <v>1247</v>
      </c>
      <c r="D91" s="665" t="s">
        <v>1248</v>
      </c>
      <c r="E91" s="665" t="s">
        <v>2300</v>
      </c>
      <c r="F91" s="668"/>
      <c r="G91" s="668"/>
      <c r="H91" s="681">
        <v>0</v>
      </c>
      <c r="I91" s="668">
        <v>4.9999999999999991</v>
      </c>
      <c r="J91" s="668">
        <v>2309.9999999999995</v>
      </c>
      <c r="K91" s="681">
        <v>1</v>
      </c>
      <c r="L91" s="668">
        <v>4.9999999999999991</v>
      </c>
      <c r="M91" s="669">
        <v>2309.9999999999995</v>
      </c>
    </row>
    <row r="92" spans="1:13" ht="14.4" customHeight="1" x14ac:dyDescent="0.3">
      <c r="A92" s="664" t="s">
        <v>553</v>
      </c>
      <c r="B92" s="665" t="s">
        <v>2301</v>
      </c>
      <c r="C92" s="665" t="s">
        <v>1202</v>
      </c>
      <c r="D92" s="665" t="s">
        <v>1203</v>
      </c>
      <c r="E92" s="665" t="s">
        <v>2302</v>
      </c>
      <c r="F92" s="668">
        <v>15.399999999999999</v>
      </c>
      <c r="G92" s="668">
        <v>2986.0189999999993</v>
      </c>
      <c r="H92" s="681">
        <v>1</v>
      </c>
      <c r="I92" s="668"/>
      <c r="J92" s="668"/>
      <c r="K92" s="681">
        <v>0</v>
      </c>
      <c r="L92" s="668">
        <v>15.399999999999999</v>
      </c>
      <c r="M92" s="669">
        <v>2986.0189999999993</v>
      </c>
    </row>
    <row r="93" spans="1:13" ht="14.4" customHeight="1" x14ac:dyDescent="0.3">
      <c r="A93" s="664" t="s">
        <v>553</v>
      </c>
      <c r="B93" s="665" t="s">
        <v>2301</v>
      </c>
      <c r="C93" s="665" t="s">
        <v>1208</v>
      </c>
      <c r="D93" s="665" t="s">
        <v>1209</v>
      </c>
      <c r="E93" s="665" t="s">
        <v>2303</v>
      </c>
      <c r="F93" s="668">
        <v>7.9999999999999956</v>
      </c>
      <c r="G93" s="668">
        <v>2112</v>
      </c>
      <c r="H93" s="681">
        <v>1</v>
      </c>
      <c r="I93" s="668"/>
      <c r="J93" s="668"/>
      <c r="K93" s="681">
        <v>0</v>
      </c>
      <c r="L93" s="668">
        <v>7.9999999999999956</v>
      </c>
      <c r="M93" s="669">
        <v>2112</v>
      </c>
    </row>
    <row r="94" spans="1:13" ht="14.4" customHeight="1" x14ac:dyDescent="0.3">
      <c r="A94" s="664" t="s">
        <v>553</v>
      </c>
      <c r="B94" s="665" t="s">
        <v>2353</v>
      </c>
      <c r="C94" s="665" t="s">
        <v>1695</v>
      </c>
      <c r="D94" s="665" t="s">
        <v>1696</v>
      </c>
      <c r="E94" s="665" t="s">
        <v>2354</v>
      </c>
      <c r="F94" s="668"/>
      <c r="G94" s="668"/>
      <c r="H94" s="681">
        <v>0</v>
      </c>
      <c r="I94" s="668">
        <v>1</v>
      </c>
      <c r="J94" s="668">
        <v>217.8</v>
      </c>
      <c r="K94" s="681">
        <v>1</v>
      </c>
      <c r="L94" s="668">
        <v>1</v>
      </c>
      <c r="M94" s="669">
        <v>217.8</v>
      </c>
    </row>
    <row r="95" spans="1:13" ht="14.4" customHeight="1" x14ac:dyDescent="0.3">
      <c r="A95" s="664" t="s">
        <v>553</v>
      </c>
      <c r="B95" s="665" t="s">
        <v>2353</v>
      </c>
      <c r="C95" s="665" t="s">
        <v>1662</v>
      </c>
      <c r="D95" s="665" t="s">
        <v>2355</v>
      </c>
      <c r="E95" s="665" t="s">
        <v>2356</v>
      </c>
      <c r="F95" s="668">
        <v>1</v>
      </c>
      <c r="G95" s="668">
        <v>128.07</v>
      </c>
      <c r="H95" s="681">
        <v>1</v>
      </c>
      <c r="I95" s="668"/>
      <c r="J95" s="668"/>
      <c r="K95" s="681">
        <v>0</v>
      </c>
      <c r="L95" s="668">
        <v>1</v>
      </c>
      <c r="M95" s="669">
        <v>128.07</v>
      </c>
    </row>
    <row r="96" spans="1:13" ht="14.4" customHeight="1" x14ac:dyDescent="0.3">
      <c r="A96" s="664" t="s">
        <v>553</v>
      </c>
      <c r="B96" s="665" t="s">
        <v>2306</v>
      </c>
      <c r="C96" s="665" t="s">
        <v>1236</v>
      </c>
      <c r="D96" s="665" t="s">
        <v>2307</v>
      </c>
      <c r="E96" s="665" t="s">
        <v>2308</v>
      </c>
      <c r="F96" s="668"/>
      <c r="G96" s="668"/>
      <c r="H96" s="681">
        <v>0</v>
      </c>
      <c r="I96" s="668">
        <v>6</v>
      </c>
      <c r="J96" s="668">
        <v>3102</v>
      </c>
      <c r="K96" s="681">
        <v>1</v>
      </c>
      <c r="L96" s="668">
        <v>6</v>
      </c>
      <c r="M96" s="669">
        <v>3102</v>
      </c>
    </row>
    <row r="97" spans="1:13" ht="14.4" customHeight="1" x14ac:dyDescent="0.3">
      <c r="A97" s="664" t="s">
        <v>553</v>
      </c>
      <c r="B97" s="665" t="s">
        <v>2309</v>
      </c>
      <c r="C97" s="665" t="s">
        <v>1257</v>
      </c>
      <c r="D97" s="665" t="s">
        <v>1258</v>
      </c>
      <c r="E97" s="665" t="s">
        <v>2310</v>
      </c>
      <c r="F97" s="668"/>
      <c r="G97" s="668"/>
      <c r="H97" s="681">
        <v>0</v>
      </c>
      <c r="I97" s="668">
        <v>3</v>
      </c>
      <c r="J97" s="668">
        <v>2438.15</v>
      </c>
      <c r="K97" s="681">
        <v>1</v>
      </c>
      <c r="L97" s="668">
        <v>3</v>
      </c>
      <c r="M97" s="669">
        <v>2438.15</v>
      </c>
    </row>
    <row r="98" spans="1:13" ht="14.4" customHeight="1" x14ac:dyDescent="0.3">
      <c r="A98" s="664" t="s">
        <v>553</v>
      </c>
      <c r="B98" s="665" t="s">
        <v>2357</v>
      </c>
      <c r="C98" s="665" t="s">
        <v>1254</v>
      </c>
      <c r="D98" s="665" t="s">
        <v>2358</v>
      </c>
      <c r="E98" s="665" t="s">
        <v>2359</v>
      </c>
      <c r="F98" s="668"/>
      <c r="G98" s="668"/>
      <c r="H98" s="681">
        <v>0</v>
      </c>
      <c r="I98" s="668">
        <v>2.2999999999999998</v>
      </c>
      <c r="J98" s="668">
        <v>607.19999999999993</v>
      </c>
      <c r="K98" s="681">
        <v>1</v>
      </c>
      <c r="L98" s="668">
        <v>2.2999999999999998</v>
      </c>
      <c r="M98" s="669">
        <v>607.19999999999993</v>
      </c>
    </row>
    <row r="99" spans="1:13" ht="14.4" customHeight="1" x14ac:dyDescent="0.3">
      <c r="A99" s="664" t="s">
        <v>553</v>
      </c>
      <c r="B99" s="665" t="s">
        <v>2311</v>
      </c>
      <c r="C99" s="665" t="s">
        <v>1199</v>
      </c>
      <c r="D99" s="665" t="s">
        <v>2312</v>
      </c>
      <c r="E99" s="665" t="s">
        <v>2313</v>
      </c>
      <c r="F99" s="668">
        <v>0.05</v>
      </c>
      <c r="G99" s="668">
        <v>33.715500000000006</v>
      </c>
      <c r="H99" s="681">
        <v>1</v>
      </c>
      <c r="I99" s="668"/>
      <c r="J99" s="668"/>
      <c r="K99" s="681">
        <v>0</v>
      </c>
      <c r="L99" s="668">
        <v>0.05</v>
      </c>
      <c r="M99" s="669">
        <v>33.715500000000006</v>
      </c>
    </row>
    <row r="100" spans="1:13" ht="14.4" customHeight="1" x14ac:dyDescent="0.3">
      <c r="A100" s="664" t="s">
        <v>553</v>
      </c>
      <c r="B100" s="665" t="s">
        <v>2311</v>
      </c>
      <c r="C100" s="665" t="s">
        <v>1221</v>
      </c>
      <c r="D100" s="665" t="s">
        <v>1222</v>
      </c>
      <c r="E100" s="665" t="s">
        <v>2360</v>
      </c>
      <c r="F100" s="668"/>
      <c r="G100" s="668"/>
      <c r="H100" s="681">
        <v>0</v>
      </c>
      <c r="I100" s="668">
        <v>2.0000000000000004</v>
      </c>
      <c r="J100" s="668">
        <v>136.47601691091052</v>
      </c>
      <c r="K100" s="681">
        <v>1</v>
      </c>
      <c r="L100" s="668">
        <v>2.0000000000000004</v>
      </c>
      <c r="M100" s="669">
        <v>136.47601691091052</v>
      </c>
    </row>
    <row r="101" spans="1:13" ht="14.4" customHeight="1" x14ac:dyDescent="0.3">
      <c r="A101" s="664" t="s">
        <v>553</v>
      </c>
      <c r="B101" s="665" t="s">
        <v>2314</v>
      </c>
      <c r="C101" s="665" t="s">
        <v>1211</v>
      </c>
      <c r="D101" s="665" t="s">
        <v>1212</v>
      </c>
      <c r="E101" s="665" t="s">
        <v>2315</v>
      </c>
      <c r="F101" s="668">
        <v>1.2</v>
      </c>
      <c r="G101" s="668">
        <v>675.44399999999996</v>
      </c>
      <c r="H101" s="681">
        <v>1</v>
      </c>
      <c r="I101" s="668"/>
      <c r="J101" s="668"/>
      <c r="K101" s="681">
        <v>0</v>
      </c>
      <c r="L101" s="668">
        <v>1.2</v>
      </c>
      <c r="M101" s="669">
        <v>675.44399999999996</v>
      </c>
    </row>
    <row r="102" spans="1:13" ht="14.4" customHeight="1" x14ac:dyDescent="0.3">
      <c r="A102" s="664" t="s">
        <v>553</v>
      </c>
      <c r="B102" s="665" t="s">
        <v>2316</v>
      </c>
      <c r="C102" s="665" t="s">
        <v>1205</v>
      </c>
      <c r="D102" s="665" t="s">
        <v>1206</v>
      </c>
      <c r="E102" s="665" t="s">
        <v>2317</v>
      </c>
      <c r="F102" s="668">
        <v>1</v>
      </c>
      <c r="G102" s="668">
        <v>413.05</v>
      </c>
      <c r="H102" s="681">
        <v>1</v>
      </c>
      <c r="I102" s="668"/>
      <c r="J102" s="668"/>
      <c r="K102" s="681">
        <v>0</v>
      </c>
      <c r="L102" s="668">
        <v>1</v>
      </c>
      <c r="M102" s="669">
        <v>413.05</v>
      </c>
    </row>
    <row r="103" spans="1:13" ht="14.4" customHeight="1" x14ac:dyDescent="0.3">
      <c r="A103" s="664" t="s">
        <v>553</v>
      </c>
      <c r="B103" s="665" t="s">
        <v>2361</v>
      </c>
      <c r="C103" s="665" t="s">
        <v>1692</v>
      </c>
      <c r="D103" s="665" t="s">
        <v>2362</v>
      </c>
      <c r="E103" s="665" t="s">
        <v>1276</v>
      </c>
      <c r="F103" s="668"/>
      <c r="G103" s="668"/>
      <c r="H103" s="681">
        <v>0</v>
      </c>
      <c r="I103" s="668">
        <v>20</v>
      </c>
      <c r="J103" s="668">
        <v>577.79999999999995</v>
      </c>
      <c r="K103" s="681">
        <v>1</v>
      </c>
      <c r="L103" s="668">
        <v>20</v>
      </c>
      <c r="M103" s="669">
        <v>577.79999999999995</v>
      </c>
    </row>
    <row r="104" spans="1:13" ht="14.4" customHeight="1" x14ac:dyDescent="0.3">
      <c r="A104" s="664" t="s">
        <v>553</v>
      </c>
      <c r="B104" s="665" t="s">
        <v>2363</v>
      </c>
      <c r="C104" s="665" t="s">
        <v>1559</v>
      </c>
      <c r="D104" s="665" t="s">
        <v>1307</v>
      </c>
      <c r="E104" s="665" t="s">
        <v>1308</v>
      </c>
      <c r="F104" s="668"/>
      <c r="G104" s="668"/>
      <c r="H104" s="681">
        <v>0</v>
      </c>
      <c r="I104" s="668">
        <v>1</v>
      </c>
      <c r="J104" s="668">
        <v>105.05999999999999</v>
      </c>
      <c r="K104" s="681">
        <v>1</v>
      </c>
      <c r="L104" s="668">
        <v>1</v>
      </c>
      <c r="M104" s="669">
        <v>105.05999999999999</v>
      </c>
    </row>
    <row r="105" spans="1:13" ht="14.4" customHeight="1" x14ac:dyDescent="0.3">
      <c r="A105" s="664" t="s">
        <v>553</v>
      </c>
      <c r="B105" s="665" t="s">
        <v>2363</v>
      </c>
      <c r="C105" s="665" t="s">
        <v>1306</v>
      </c>
      <c r="D105" s="665" t="s">
        <v>1307</v>
      </c>
      <c r="E105" s="665" t="s">
        <v>1308</v>
      </c>
      <c r="F105" s="668">
        <v>2</v>
      </c>
      <c r="G105" s="668">
        <v>206.64000000000004</v>
      </c>
      <c r="H105" s="681">
        <v>1</v>
      </c>
      <c r="I105" s="668"/>
      <c r="J105" s="668"/>
      <c r="K105" s="681">
        <v>0</v>
      </c>
      <c r="L105" s="668">
        <v>2</v>
      </c>
      <c r="M105" s="669">
        <v>206.64000000000004</v>
      </c>
    </row>
    <row r="106" spans="1:13" ht="14.4" customHeight="1" x14ac:dyDescent="0.3">
      <c r="A106" s="664" t="s">
        <v>553</v>
      </c>
      <c r="B106" s="665" t="s">
        <v>2323</v>
      </c>
      <c r="C106" s="665" t="s">
        <v>1568</v>
      </c>
      <c r="D106" s="665" t="s">
        <v>1569</v>
      </c>
      <c r="E106" s="665" t="s">
        <v>2183</v>
      </c>
      <c r="F106" s="668"/>
      <c r="G106" s="668"/>
      <c r="H106" s="681">
        <v>0</v>
      </c>
      <c r="I106" s="668">
        <v>3</v>
      </c>
      <c r="J106" s="668">
        <v>96.78</v>
      </c>
      <c r="K106" s="681">
        <v>1</v>
      </c>
      <c r="L106" s="668">
        <v>3</v>
      </c>
      <c r="M106" s="669">
        <v>96.78</v>
      </c>
    </row>
    <row r="107" spans="1:13" ht="14.4" customHeight="1" x14ac:dyDescent="0.3">
      <c r="A107" s="664" t="s">
        <v>553</v>
      </c>
      <c r="B107" s="665" t="s">
        <v>2323</v>
      </c>
      <c r="C107" s="665" t="s">
        <v>1068</v>
      </c>
      <c r="D107" s="665" t="s">
        <v>1069</v>
      </c>
      <c r="E107" s="665" t="s">
        <v>2324</v>
      </c>
      <c r="F107" s="668"/>
      <c r="G107" s="668"/>
      <c r="H107" s="681">
        <v>0</v>
      </c>
      <c r="I107" s="668">
        <v>4</v>
      </c>
      <c r="J107" s="668">
        <v>235.72</v>
      </c>
      <c r="K107" s="681">
        <v>1</v>
      </c>
      <c r="L107" s="668">
        <v>4</v>
      </c>
      <c r="M107" s="669">
        <v>235.72</v>
      </c>
    </row>
    <row r="108" spans="1:13" ht="14.4" customHeight="1" x14ac:dyDescent="0.3">
      <c r="A108" s="664" t="s">
        <v>553</v>
      </c>
      <c r="B108" s="665" t="s">
        <v>2364</v>
      </c>
      <c r="C108" s="665" t="s">
        <v>1616</v>
      </c>
      <c r="D108" s="665" t="s">
        <v>1617</v>
      </c>
      <c r="E108" s="665" t="s">
        <v>1618</v>
      </c>
      <c r="F108" s="668"/>
      <c r="G108" s="668"/>
      <c r="H108" s="681">
        <v>0</v>
      </c>
      <c r="I108" s="668">
        <v>1</v>
      </c>
      <c r="J108" s="668">
        <v>65.31</v>
      </c>
      <c r="K108" s="681">
        <v>1</v>
      </c>
      <c r="L108" s="668">
        <v>1</v>
      </c>
      <c r="M108" s="669">
        <v>65.31</v>
      </c>
    </row>
    <row r="109" spans="1:13" ht="14.4" customHeight="1" x14ac:dyDescent="0.3">
      <c r="A109" s="664" t="s">
        <v>553</v>
      </c>
      <c r="B109" s="665" t="s">
        <v>2365</v>
      </c>
      <c r="C109" s="665" t="s">
        <v>1619</v>
      </c>
      <c r="D109" s="665" t="s">
        <v>1620</v>
      </c>
      <c r="E109" s="665" t="s">
        <v>1621</v>
      </c>
      <c r="F109" s="668"/>
      <c r="G109" s="668"/>
      <c r="H109" s="681">
        <v>0</v>
      </c>
      <c r="I109" s="668">
        <v>1</v>
      </c>
      <c r="J109" s="668">
        <v>220.95</v>
      </c>
      <c r="K109" s="681">
        <v>1</v>
      </c>
      <c r="L109" s="668">
        <v>1</v>
      </c>
      <c r="M109" s="669">
        <v>220.95</v>
      </c>
    </row>
    <row r="110" spans="1:13" ht="14.4" customHeight="1" x14ac:dyDescent="0.3">
      <c r="A110" s="664" t="s">
        <v>553</v>
      </c>
      <c r="B110" s="665" t="s">
        <v>2327</v>
      </c>
      <c r="C110" s="665" t="s">
        <v>1582</v>
      </c>
      <c r="D110" s="665" t="s">
        <v>2366</v>
      </c>
      <c r="E110" s="665" t="s">
        <v>2367</v>
      </c>
      <c r="F110" s="668"/>
      <c r="G110" s="668"/>
      <c r="H110" s="681">
        <v>0</v>
      </c>
      <c r="I110" s="668">
        <v>2</v>
      </c>
      <c r="J110" s="668">
        <v>93.979999999999976</v>
      </c>
      <c r="K110" s="681">
        <v>1</v>
      </c>
      <c r="L110" s="668">
        <v>2</v>
      </c>
      <c r="M110" s="669">
        <v>93.979999999999976</v>
      </c>
    </row>
    <row r="111" spans="1:13" ht="14.4" customHeight="1" x14ac:dyDescent="0.3">
      <c r="A111" s="664" t="s">
        <v>553</v>
      </c>
      <c r="B111" s="665" t="s">
        <v>2330</v>
      </c>
      <c r="C111" s="665" t="s">
        <v>1593</v>
      </c>
      <c r="D111" s="665" t="s">
        <v>1594</v>
      </c>
      <c r="E111" s="665" t="s">
        <v>1869</v>
      </c>
      <c r="F111" s="668"/>
      <c r="G111" s="668"/>
      <c r="H111" s="681">
        <v>0</v>
      </c>
      <c r="I111" s="668">
        <v>2</v>
      </c>
      <c r="J111" s="668">
        <v>40.119998384091012</v>
      </c>
      <c r="K111" s="681">
        <v>1</v>
      </c>
      <c r="L111" s="668">
        <v>2</v>
      </c>
      <c r="M111" s="669">
        <v>40.119998384091012</v>
      </c>
    </row>
    <row r="112" spans="1:13" ht="14.4" customHeight="1" x14ac:dyDescent="0.3">
      <c r="A112" s="664" t="s">
        <v>553</v>
      </c>
      <c r="B112" s="665" t="s">
        <v>2331</v>
      </c>
      <c r="C112" s="665" t="s">
        <v>1597</v>
      </c>
      <c r="D112" s="665" t="s">
        <v>1598</v>
      </c>
      <c r="E112" s="665" t="s">
        <v>2368</v>
      </c>
      <c r="F112" s="668"/>
      <c r="G112" s="668"/>
      <c r="H112" s="681">
        <v>0</v>
      </c>
      <c r="I112" s="668">
        <v>1</v>
      </c>
      <c r="J112" s="668">
        <v>46.989999999999995</v>
      </c>
      <c r="K112" s="681">
        <v>1</v>
      </c>
      <c r="L112" s="668">
        <v>1</v>
      </c>
      <c r="M112" s="669">
        <v>46.989999999999995</v>
      </c>
    </row>
    <row r="113" spans="1:13" ht="14.4" customHeight="1" x14ac:dyDescent="0.3">
      <c r="A113" s="664" t="s">
        <v>553</v>
      </c>
      <c r="B113" s="665" t="s">
        <v>2333</v>
      </c>
      <c r="C113" s="665" t="s">
        <v>1157</v>
      </c>
      <c r="D113" s="665" t="s">
        <v>2334</v>
      </c>
      <c r="E113" s="665" t="s">
        <v>1155</v>
      </c>
      <c r="F113" s="668"/>
      <c r="G113" s="668"/>
      <c r="H113" s="681">
        <v>0</v>
      </c>
      <c r="I113" s="668">
        <v>1</v>
      </c>
      <c r="J113" s="668">
        <v>111.95000000000003</v>
      </c>
      <c r="K113" s="681">
        <v>1</v>
      </c>
      <c r="L113" s="668">
        <v>1</v>
      </c>
      <c r="M113" s="669">
        <v>111.95000000000003</v>
      </c>
    </row>
    <row r="114" spans="1:13" ht="14.4" customHeight="1" x14ac:dyDescent="0.3">
      <c r="A114" s="664" t="s">
        <v>553</v>
      </c>
      <c r="B114" s="665" t="s">
        <v>2333</v>
      </c>
      <c r="C114" s="665" t="s">
        <v>1649</v>
      </c>
      <c r="D114" s="665" t="s">
        <v>1650</v>
      </c>
      <c r="E114" s="665" t="s">
        <v>1177</v>
      </c>
      <c r="F114" s="668"/>
      <c r="G114" s="668"/>
      <c r="H114" s="681">
        <v>0</v>
      </c>
      <c r="I114" s="668">
        <v>2</v>
      </c>
      <c r="J114" s="668">
        <v>245.38</v>
      </c>
      <c r="K114" s="681">
        <v>1</v>
      </c>
      <c r="L114" s="668">
        <v>2</v>
      </c>
      <c r="M114" s="669">
        <v>245.38</v>
      </c>
    </row>
    <row r="115" spans="1:13" ht="14.4" customHeight="1" x14ac:dyDescent="0.3">
      <c r="A115" s="664" t="s">
        <v>553</v>
      </c>
      <c r="B115" s="665" t="s">
        <v>2333</v>
      </c>
      <c r="C115" s="665" t="s">
        <v>1178</v>
      </c>
      <c r="D115" s="665" t="s">
        <v>1179</v>
      </c>
      <c r="E115" s="665" t="s">
        <v>1177</v>
      </c>
      <c r="F115" s="668"/>
      <c r="G115" s="668"/>
      <c r="H115" s="681">
        <v>0</v>
      </c>
      <c r="I115" s="668">
        <v>1</v>
      </c>
      <c r="J115" s="668">
        <v>122.68999999999997</v>
      </c>
      <c r="K115" s="681">
        <v>1</v>
      </c>
      <c r="L115" s="668">
        <v>1</v>
      </c>
      <c r="M115" s="669">
        <v>122.68999999999997</v>
      </c>
    </row>
    <row r="116" spans="1:13" ht="14.4" customHeight="1" x14ac:dyDescent="0.3">
      <c r="A116" s="664" t="s">
        <v>553</v>
      </c>
      <c r="B116" s="665" t="s">
        <v>2333</v>
      </c>
      <c r="C116" s="665" t="s">
        <v>1651</v>
      </c>
      <c r="D116" s="665" t="s">
        <v>1652</v>
      </c>
      <c r="E116" s="665" t="s">
        <v>1177</v>
      </c>
      <c r="F116" s="668"/>
      <c r="G116" s="668"/>
      <c r="H116" s="681">
        <v>0</v>
      </c>
      <c r="I116" s="668">
        <v>3</v>
      </c>
      <c r="J116" s="668">
        <v>436.49999999999994</v>
      </c>
      <c r="K116" s="681">
        <v>1</v>
      </c>
      <c r="L116" s="668">
        <v>3</v>
      </c>
      <c r="M116" s="669">
        <v>436.49999999999994</v>
      </c>
    </row>
    <row r="117" spans="1:13" ht="14.4" customHeight="1" x14ac:dyDescent="0.3">
      <c r="A117" s="664" t="s">
        <v>553</v>
      </c>
      <c r="B117" s="665" t="s">
        <v>2333</v>
      </c>
      <c r="C117" s="665" t="s">
        <v>1656</v>
      </c>
      <c r="D117" s="665" t="s">
        <v>1657</v>
      </c>
      <c r="E117" s="665" t="s">
        <v>1638</v>
      </c>
      <c r="F117" s="668"/>
      <c r="G117" s="668"/>
      <c r="H117" s="681">
        <v>0</v>
      </c>
      <c r="I117" s="668">
        <v>14</v>
      </c>
      <c r="J117" s="668">
        <v>429.37777726420637</v>
      </c>
      <c r="K117" s="681">
        <v>1</v>
      </c>
      <c r="L117" s="668">
        <v>14</v>
      </c>
      <c r="M117" s="669">
        <v>429.37777726420637</v>
      </c>
    </row>
    <row r="118" spans="1:13" ht="14.4" customHeight="1" x14ac:dyDescent="0.3">
      <c r="A118" s="664" t="s">
        <v>553</v>
      </c>
      <c r="B118" s="665" t="s">
        <v>2333</v>
      </c>
      <c r="C118" s="665" t="s">
        <v>1653</v>
      </c>
      <c r="D118" s="665" t="s">
        <v>1654</v>
      </c>
      <c r="E118" s="665" t="s">
        <v>1638</v>
      </c>
      <c r="F118" s="668"/>
      <c r="G118" s="668"/>
      <c r="H118" s="681">
        <v>0</v>
      </c>
      <c r="I118" s="668">
        <v>10</v>
      </c>
      <c r="J118" s="668">
        <v>306.70000000000005</v>
      </c>
      <c r="K118" s="681">
        <v>1</v>
      </c>
      <c r="L118" s="668">
        <v>10</v>
      </c>
      <c r="M118" s="669">
        <v>306.70000000000005</v>
      </c>
    </row>
    <row r="119" spans="1:13" ht="14.4" customHeight="1" x14ac:dyDescent="0.3">
      <c r="A119" s="664" t="s">
        <v>556</v>
      </c>
      <c r="B119" s="665" t="s">
        <v>2369</v>
      </c>
      <c r="C119" s="665" t="s">
        <v>1856</v>
      </c>
      <c r="D119" s="665" t="s">
        <v>2370</v>
      </c>
      <c r="E119" s="665" t="s">
        <v>2371</v>
      </c>
      <c r="F119" s="668"/>
      <c r="G119" s="668"/>
      <c r="H119" s="681">
        <v>0</v>
      </c>
      <c r="I119" s="668">
        <v>10</v>
      </c>
      <c r="J119" s="668">
        <v>671.09999999999991</v>
      </c>
      <c r="K119" s="681">
        <v>1</v>
      </c>
      <c r="L119" s="668">
        <v>10</v>
      </c>
      <c r="M119" s="669">
        <v>671.09999999999991</v>
      </c>
    </row>
    <row r="120" spans="1:13" ht="14.4" customHeight="1" x14ac:dyDescent="0.3">
      <c r="A120" s="664" t="s">
        <v>556</v>
      </c>
      <c r="B120" s="665" t="s">
        <v>2267</v>
      </c>
      <c r="C120" s="665" t="s">
        <v>1132</v>
      </c>
      <c r="D120" s="665" t="s">
        <v>1133</v>
      </c>
      <c r="E120" s="665" t="s">
        <v>2268</v>
      </c>
      <c r="F120" s="668"/>
      <c r="G120" s="668"/>
      <c r="H120" s="681">
        <v>0</v>
      </c>
      <c r="I120" s="668">
        <v>90</v>
      </c>
      <c r="J120" s="668">
        <v>6104.7000000000007</v>
      </c>
      <c r="K120" s="681">
        <v>1</v>
      </c>
      <c r="L120" s="668">
        <v>90</v>
      </c>
      <c r="M120" s="669">
        <v>6104.7000000000007</v>
      </c>
    </row>
    <row r="121" spans="1:13" ht="14.4" customHeight="1" x14ac:dyDescent="0.3">
      <c r="A121" s="664" t="s">
        <v>556</v>
      </c>
      <c r="B121" s="665" t="s">
        <v>2272</v>
      </c>
      <c r="C121" s="665" t="s">
        <v>1575</v>
      </c>
      <c r="D121" s="665" t="s">
        <v>1119</v>
      </c>
      <c r="E121" s="665" t="s">
        <v>1576</v>
      </c>
      <c r="F121" s="668"/>
      <c r="G121" s="668"/>
      <c r="H121" s="681">
        <v>0</v>
      </c>
      <c r="I121" s="668">
        <v>1</v>
      </c>
      <c r="J121" s="668">
        <v>63.399999999999984</v>
      </c>
      <c r="K121" s="681">
        <v>1</v>
      </c>
      <c r="L121" s="668">
        <v>1</v>
      </c>
      <c r="M121" s="669">
        <v>63.399999999999984</v>
      </c>
    </row>
    <row r="122" spans="1:13" ht="14.4" customHeight="1" x14ac:dyDescent="0.3">
      <c r="A122" s="664" t="s">
        <v>556</v>
      </c>
      <c r="B122" s="665" t="s">
        <v>2372</v>
      </c>
      <c r="C122" s="665" t="s">
        <v>1902</v>
      </c>
      <c r="D122" s="665" t="s">
        <v>1903</v>
      </c>
      <c r="E122" s="665" t="s">
        <v>2373</v>
      </c>
      <c r="F122" s="668"/>
      <c r="G122" s="668"/>
      <c r="H122" s="681">
        <v>0</v>
      </c>
      <c r="I122" s="668">
        <v>5</v>
      </c>
      <c r="J122" s="668">
        <v>288.4992464608473</v>
      </c>
      <c r="K122" s="681">
        <v>1</v>
      </c>
      <c r="L122" s="668">
        <v>5</v>
      </c>
      <c r="M122" s="669">
        <v>288.4992464608473</v>
      </c>
    </row>
    <row r="123" spans="1:13" ht="14.4" customHeight="1" x14ac:dyDescent="0.3">
      <c r="A123" s="664" t="s">
        <v>556</v>
      </c>
      <c r="B123" s="665" t="s">
        <v>2273</v>
      </c>
      <c r="C123" s="665" t="s">
        <v>1048</v>
      </c>
      <c r="D123" s="665" t="s">
        <v>1049</v>
      </c>
      <c r="E123" s="665" t="s">
        <v>1050</v>
      </c>
      <c r="F123" s="668"/>
      <c r="G123" s="668"/>
      <c r="H123" s="681">
        <v>0</v>
      </c>
      <c r="I123" s="668">
        <v>6</v>
      </c>
      <c r="J123" s="668">
        <v>676.37999999999988</v>
      </c>
      <c r="K123" s="681">
        <v>1</v>
      </c>
      <c r="L123" s="668">
        <v>6</v>
      </c>
      <c r="M123" s="669">
        <v>676.37999999999988</v>
      </c>
    </row>
    <row r="124" spans="1:13" ht="14.4" customHeight="1" x14ac:dyDescent="0.3">
      <c r="A124" s="664" t="s">
        <v>556</v>
      </c>
      <c r="B124" s="665" t="s">
        <v>2336</v>
      </c>
      <c r="C124" s="665" t="s">
        <v>1091</v>
      </c>
      <c r="D124" s="665" t="s">
        <v>2337</v>
      </c>
      <c r="E124" s="665" t="s">
        <v>2338</v>
      </c>
      <c r="F124" s="668"/>
      <c r="G124" s="668"/>
      <c r="H124" s="681">
        <v>0</v>
      </c>
      <c r="I124" s="668">
        <v>2</v>
      </c>
      <c r="J124" s="668">
        <v>930.8200000000005</v>
      </c>
      <c r="K124" s="681">
        <v>1</v>
      </c>
      <c r="L124" s="668">
        <v>2</v>
      </c>
      <c r="M124" s="669">
        <v>930.8200000000005</v>
      </c>
    </row>
    <row r="125" spans="1:13" ht="14.4" customHeight="1" x14ac:dyDescent="0.3">
      <c r="A125" s="664" t="s">
        <v>556</v>
      </c>
      <c r="B125" s="665" t="s">
        <v>2274</v>
      </c>
      <c r="C125" s="665" t="s">
        <v>1125</v>
      </c>
      <c r="D125" s="665" t="s">
        <v>1126</v>
      </c>
      <c r="E125" s="665" t="s">
        <v>1127</v>
      </c>
      <c r="F125" s="668"/>
      <c r="G125" s="668"/>
      <c r="H125" s="681">
        <v>0</v>
      </c>
      <c r="I125" s="668">
        <v>1</v>
      </c>
      <c r="J125" s="668">
        <v>93.069999999999936</v>
      </c>
      <c r="K125" s="681">
        <v>1</v>
      </c>
      <c r="L125" s="668">
        <v>1</v>
      </c>
      <c r="M125" s="669">
        <v>93.069999999999936</v>
      </c>
    </row>
    <row r="126" spans="1:13" ht="14.4" customHeight="1" x14ac:dyDescent="0.3">
      <c r="A126" s="664" t="s">
        <v>556</v>
      </c>
      <c r="B126" s="665" t="s">
        <v>2275</v>
      </c>
      <c r="C126" s="665" t="s">
        <v>1131</v>
      </c>
      <c r="D126" s="665" t="s">
        <v>1061</v>
      </c>
      <c r="E126" s="665" t="s">
        <v>2276</v>
      </c>
      <c r="F126" s="668"/>
      <c r="G126" s="668"/>
      <c r="H126" s="681">
        <v>0</v>
      </c>
      <c r="I126" s="668">
        <v>3</v>
      </c>
      <c r="J126" s="668">
        <v>9900</v>
      </c>
      <c r="K126" s="681">
        <v>1</v>
      </c>
      <c r="L126" s="668">
        <v>3</v>
      </c>
      <c r="M126" s="669">
        <v>9900</v>
      </c>
    </row>
    <row r="127" spans="1:13" ht="14.4" customHeight="1" x14ac:dyDescent="0.3">
      <c r="A127" s="664" t="s">
        <v>556</v>
      </c>
      <c r="B127" s="665" t="s">
        <v>2275</v>
      </c>
      <c r="C127" s="665" t="s">
        <v>1060</v>
      </c>
      <c r="D127" s="665" t="s">
        <v>1061</v>
      </c>
      <c r="E127" s="665" t="s">
        <v>2276</v>
      </c>
      <c r="F127" s="668"/>
      <c r="G127" s="668"/>
      <c r="H127" s="681">
        <v>0</v>
      </c>
      <c r="I127" s="668">
        <v>2</v>
      </c>
      <c r="J127" s="668">
        <v>6600</v>
      </c>
      <c r="K127" s="681">
        <v>1</v>
      </c>
      <c r="L127" s="668">
        <v>2</v>
      </c>
      <c r="M127" s="669">
        <v>6600</v>
      </c>
    </row>
    <row r="128" spans="1:13" ht="14.4" customHeight="1" x14ac:dyDescent="0.3">
      <c r="A128" s="664" t="s">
        <v>556</v>
      </c>
      <c r="B128" s="665" t="s">
        <v>2374</v>
      </c>
      <c r="C128" s="665" t="s">
        <v>1896</v>
      </c>
      <c r="D128" s="665" t="s">
        <v>1897</v>
      </c>
      <c r="E128" s="665" t="s">
        <v>1898</v>
      </c>
      <c r="F128" s="668"/>
      <c r="G128" s="668"/>
      <c r="H128" s="681">
        <v>0</v>
      </c>
      <c r="I128" s="668">
        <v>1</v>
      </c>
      <c r="J128" s="668">
        <v>70.040000000000006</v>
      </c>
      <c r="K128" s="681">
        <v>1</v>
      </c>
      <c r="L128" s="668">
        <v>1</v>
      </c>
      <c r="M128" s="669">
        <v>70.040000000000006</v>
      </c>
    </row>
    <row r="129" spans="1:13" ht="14.4" customHeight="1" x14ac:dyDescent="0.3">
      <c r="A129" s="664" t="s">
        <v>556</v>
      </c>
      <c r="B129" s="665" t="s">
        <v>2279</v>
      </c>
      <c r="C129" s="665" t="s">
        <v>1040</v>
      </c>
      <c r="D129" s="665" t="s">
        <v>2280</v>
      </c>
      <c r="E129" s="665" t="s">
        <v>2281</v>
      </c>
      <c r="F129" s="668"/>
      <c r="G129" s="668"/>
      <c r="H129" s="681">
        <v>0</v>
      </c>
      <c r="I129" s="668">
        <v>1</v>
      </c>
      <c r="J129" s="668">
        <v>105.40999999999998</v>
      </c>
      <c r="K129" s="681">
        <v>1</v>
      </c>
      <c r="L129" s="668">
        <v>1</v>
      </c>
      <c r="M129" s="669">
        <v>105.40999999999998</v>
      </c>
    </row>
    <row r="130" spans="1:13" ht="14.4" customHeight="1" x14ac:dyDescent="0.3">
      <c r="A130" s="664" t="s">
        <v>556</v>
      </c>
      <c r="B130" s="665" t="s">
        <v>2284</v>
      </c>
      <c r="C130" s="665" t="s">
        <v>1888</v>
      </c>
      <c r="D130" s="665" t="s">
        <v>1889</v>
      </c>
      <c r="E130" s="665" t="s">
        <v>2375</v>
      </c>
      <c r="F130" s="668"/>
      <c r="G130" s="668"/>
      <c r="H130" s="681">
        <v>0</v>
      </c>
      <c r="I130" s="668">
        <v>1</v>
      </c>
      <c r="J130" s="668">
        <v>189.12</v>
      </c>
      <c r="K130" s="681">
        <v>1</v>
      </c>
      <c r="L130" s="668">
        <v>1</v>
      </c>
      <c r="M130" s="669">
        <v>189.12</v>
      </c>
    </row>
    <row r="131" spans="1:13" ht="14.4" customHeight="1" x14ac:dyDescent="0.3">
      <c r="A131" s="664" t="s">
        <v>556</v>
      </c>
      <c r="B131" s="665" t="s">
        <v>2287</v>
      </c>
      <c r="C131" s="665" t="s">
        <v>1080</v>
      </c>
      <c r="D131" s="665" t="s">
        <v>1081</v>
      </c>
      <c r="E131" s="665" t="s">
        <v>1082</v>
      </c>
      <c r="F131" s="668"/>
      <c r="G131" s="668"/>
      <c r="H131" s="681">
        <v>0</v>
      </c>
      <c r="I131" s="668">
        <v>1</v>
      </c>
      <c r="J131" s="668">
        <v>221.77999999999994</v>
      </c>
      <c r="K131" s="681">
        <v>1</v>
      </c>
      <c r="L131" s="668">
        <v>1</v>
      </c>
      <c r="M131" s="669">
        <v>221.77999999999994</v>
      </c>
    </row>
    <row r="132" spans="1:13" ht="14.4" customHeight="1" x14ac:dyDescent="0.3">
      <c r="A132" s="664" t="s">
        <v>556</v>
      </c>
      <c r="B132" s="665" t="s">
        <v>2287</v>
      </c>
      <c r="C132" s="665" t="s">
        <v>1589</v>
      </c>
      <c r="D132" s="665" t="s">
        <v>1590</v>
      </c>
      <c r="E132" s="665" t="s">
        <v>1591</v>
      </c>
      <c r="F132" s="668"/>
      <c r="G132" s="668"/>
      <c r="H132" s="681">
        <v>0</v>
      </c>
      <c r="I132" s="668">
        <v>1</v>
      </c>
      <c r="J132" s="668">
        <v>50.459997967627935</v>
      </c>
      <c r="K132" s="681">
        <v>1</v>
      </c>
      <c r="L132" s="668">
        <v>1</v>
      </c>
      <c r="M132" s="669">
        <v>50.459997967627935</v>
      </c>
    </row>
    <row r="133" spans="1:13" ht="14.4" customHeight="1" x14ac:dyDescent="0.3">
      <c r="A133" s="664" t="s">
        <v>556</v>
      </c>
      <c r="B133" s="665" t="s">
        <v>2376</v>
      </c>
      <c r="C133" s="665" t="s">
        <v>1860</v>
      </c>
      <c r="D133" s="665" t="s">
        <v>2377</v>
      </c>
      <c r="E133" s="665" t="s">
        <v>1089</v>
      </c>
      <c r="F133" s="668"/>
      <c r="G133" s="668"/>
      <c r="H133" s="681">
        <v>0</v>
      </c>
      <c r="I133" s="668">
        <v>2</v>
      </c>
      <c r="J133" s="668">
        <v>235.77882463469135</v>
      </c>
      <c r="K133" s="681">
        <v>1</v>
      </c>
      <c r="L133" s="668">
        <v>2</v>
      </c>
      <c r="M133" s="669">
        <v>235.77882463469135</v>
      </c>
    </row>
    <row r="134" spans="1:13" ht="14.4" customHeight="1" x14ac:dyDescent="0.3">
      <c r="A134" s="664" t="s">
        <v>556</v>
      </c>
      <c r="B134" s="665" t="s">
        <v>2345</v>
      </c>
      <c r="C134" s="665" t="s">
        <v>1886</v>
      </c>
      <c r="D134" s="665" t="s">
        <v>1562</v>
      </c>
      <c r="E134" s="665" t="s">
        <v>1522</v>
      </c>
      <c r="F134" s="668"/>
      <c r="G134" s="668"/>
      <c r="H134" s="681">
        <v>0</v>
      </c>
      <c r="I134" s="668">
        <v>1</v>
      </c>
      <c r="J134" s="668">
        <v>86.519999999999982</v>
      </c>
      <c r="K134" s="681">
        <v>1</v>
      </c>
      <c r="L134" s="668">
        <v>1</v>
      </c>
      <c r="M134" s="669">
        <v>86.519999999999982</v>
      </c>
    </row>
    <row r="135" spans="1:13" ht="14.4" customHeight="1" x14ac:dyDescent="0.3">
      <c r="A135" s="664" t="s">
        <v>556</v>
      </c>
      <c r="B135" s="665" t="s">
        <v>2289</v>
      </c>
      <c r="C135" s="665" t="s">
        <v>1852</v>
      </c>
      <c r="D135" s="665" t="s">
        <v>1073</v>
      </c>
      <c r="E135" s="665" t="s">
        <v>765</v>
      </c>
      <c r="F135" s="668"/>
      <c r="G135" s="668"/>
      <c r="H135" s="681">
        <v>0</v>
      </c>
      <c r="I135" s="668">
        <v>1</v>
      </c>
      <c r="J135" s="668">
        <v>88.249999999999986</v>
      </c>
      <c r="K135" s="681">
        <v>1</v>
      </c>
      <c r="L135" s="668">
        <v>1</v>
      </c>
      <c r="M135" s="669">
        <v>88.249999999999986</v>
      </c>
    </row>
    <row r="136" spans="1:13" ht="14.4" customHeight="1" x14ac:dyDescent="0.3">
      <c r="A136" s="664" t="s">
        <v>556</v>
      </c>
      <c r="B136" s="665" t="s">
        <v>2290</v>
      </c>
      <c r="C136" s="665" t="s">
        <v>1871</v>
      </c>
      <c r="D136" s="665" t="s">
        <v>1872</v>
      </c>
      <c r="E136" s="665" t="s">
        <v>1873</v>
      </c>
      <c r="F136" s="668"/>
      <c r="G136" s="668"/>
      <c r="H136" s="681">
        <v>0</v>
      </c>
      <c r="I136" s="668">
        <v>2</v>
      </c>
      <c r="J136" s="668">
        <v>389.99522174717623</v>
      </c>
      <c r="K136" s="681">
        <v>1</v>
      </c>
      <c r="L136" s="668">
        <v>2</v>
      </c>
      <c r="M136" s="669">
        <v>389.99522174717623</v>
      </c>
    </row>
    <row r="137" spans="1:13" ht="14.4" customHeight="1" x14ac:dyDescent="0.3">
      <c r="A137" s="664" t="s">
        <v>556</v>
      </c>
      <c r="B137" s="665" t="s">
        <v>2378</v>
      </c>
      <c r="C137" s="665" t="s">
        <v>1032</v>
      </c>
      <c r="D137" s="665" t="s">
        <v>2379</v>
      </c>
      <c r="E137" s="665" t="s">
        <v>2380</v>
      </c>
      <c r="F137" s="668"/>
      <c r="G137" s="668"/>
      <c r="H137" s="681">
        <v>0</v>
      </c>
      <c r="I137" s="668">
        <v>22</v>
      </c>
      <c r="J137" s="668">
        <v>764.5</v>
      </c>
      <c r="K137" s="681">
        <v>1</v>
      </c>
      <c r="L137" s="668">
        <v>22</v>
      </c>
      <c r="M137" s="669">
        <v>764.5</v>
      </c>
    </row>
    <row r="138" spans="1:13" ht="14.4" customHeight="1" x14ac:dyDescent="0.3">
      <c r="A138" s="664" t="s">
        <v>556</v>
      </c>
      <c r="B138" s="665" t="s">
        <v>2350</v>
      </c>
      <c r="C138" s="665" t="s">
        <v>1875</v>
      </c>
      <c r="D138" s="665" t="s">
        <v>2381</v>
      </c>
      <c r="E138" s="665" t="s">
        <v>2382</v>
      </c>
      <c r="F138" s="668"/>
      <c r="G138" s="668"/>
      <c r="H138" s="681">
        <v>0</v>
      </c>
      <c r="I138" s="668">
        <v>1</v>
      </c>
      <c r="J138" s="668">
        <v>74.840002560894334</v>
      </c>
      <c r="K138" s="681">
        <v>1</v>
      </c>
      <c r="L138" s="668">
        <v>1</v>
      </c>
      <c r="M138" s="669">
        <v>74.840002560894334</v>
      </c>
    </row>
    <row r="139" spans="1:13" ht="14.4" customHeight="1" x14ac:dyDescent="0.3">
      <c r="A139" s="664" t="s">
        <v>556</v>
      </c>
      <c r="B139" s="665" t="s">
        <v>2350</v>
      </c>
      <c r="C139" s="665" t="s">
        <v>1099</v>
      </c>
      <c r="D139" s="665" t="s">
        <v>2383</v>
      </c>
      <c r="E139" s="665" t="s">
        <v>2384</v>
      </c>
      <c r="F139" s="668"/>
      <c r="G139" s="668"/>
      <c r="H139" s="681">
        <v>0</v>
      </c>
      <c r="I139" s="668">
        <v>1</v>
      </c>
      <c r="J139" s="668">
        <v>64.480000000000032</v>
      </c>
      <c r="K139" s="681">
        <v>1</v>
      </c>
      <c r="L139" s="668">
        <v>1</v>
      </c>
      <c r="M139" s="669">
        <v>64.480000000000032</v>
      </c>
    </row>
    <row r="140" spans="1:13" ht="14.4" customHeight="1" x14ac:dyDescent="0.3">
      <c r="A140" s="664" t="s">
        <v>556</v>
      </c>
      <c r="B140" s="665" t="s">
        <v>2350</v>
      </c>
      <c r="C140" s="665" t="s">
        <v>1612</v>
      </c>
      <c r="D140" s="665" t="s">
        <v>2351</v>
      </c>
      <c r="E140" s="665" t="s">
        <v>2352</v>
      </c>
      <c r="F140" s="668"/>
      <c r="G140" s="668"/>
      <c r="H140" s="681">
        <v>0</v>
      </c>
      <c r="I140" s="668">
        <v>1</v>
      </c>
      <c r="J140" s="668">
        <v>94.93</v>
      </c>
      <c r="K140" s="681">
        <v>1</v>
      </c>
      <c r="L140" s="668">
        <v>1</v>
      </c>
      <c r="M140" s="669">
        <v>94.93</v>
      </c>
    </row>
    <row r="141" spans="1:13" ht="14.4" customHeight="1" x14ac:dyDescent="0.3">
      <c r="A141" s="664" t="s">
        <v>556</v>
      </c>
      <c r="B141" s="665" t="s">
        <v>2291</v>
      </c>
      <c r="C141" s="665" t="s">
        <v>1240</v>
      </c>
      <c r="D141" s="665" t="s">
        <v>1241</v>
      </c>
      <c r="E141" s="665" t="s">
        <v>2292</v>
      </c>
      <c r="F141" s="668"/>
      <c r="G141" s="668"/>
      <c r="H141" s="681">
        <v>0</v>
      </c>
      <c r="I141" s="668">
        <v>1</v>
      </c>
      <c r="J141" s="668">
        <v>12209.67</v>
      </c>
      <c r="K141" s="681">
        <v>1</v>
      </c>
      <c r="L141" s="668">
        <v>1</v>
      </c>
      <c r="M141" s="669">
        <v>12209.67</v>
      </c>
    </row>
    <row r="142" spans="1:13" ht="14.4" customHeight="1" x14ac:dyDescent="0.3">
      <c r="A142" s="664" t="s">
        <v>556</v>
      </c>
      <c r="B142" s="665" t="s">
        <v>2385</v>
      </c>
      <c r="C142" s="665" t="s">
        <v>1927</v>
      </c>
      <c r="D142" s="665" t="s">
        <v>1928</v>
      </c>
      <c r="E142" s="665" t="s">
        <v>2386</v>
      </c>
      <c r="F142" s="668"/>
      <c r="G142" s="668"/>
      <c r="H142" s="681">
        <v>0</v>
      </c>
      <c r="I142" s="668">
        <v>7</v>
      </c>
      <c r="J142" s="668">
        <v>1617.0000000000005</v>
      </c>
      <c r="K142" s="681">
        <v>1</v>
      </c>
      <c r="L142" s="668">
        <v>7</v>
      </c>
      <c r="M142" s="669">
        <v>1617.0000000000005</v>
      </c>
    </row>
    <row r="143" spans="1:13" ht="14.4" customHeight="1" x14ac:dyDescent="0.3">
      <c r="A143" s="664" t="s">
        <v>556</v>
      </c>
      <c r="B143" s="665" t="s">
        <v>2293</v>
      </c>
      <c r="C143" s="665" t="s">
        <v>1225</v>
      </c>
      <c r="D143" s="665" t="s">
        <v>1226</v>
      </c>
      <c r="E143" s="665" t="s">
        <v>2294</v>
      </c>
      <c r="F143" s="668"/>
      <c r="G143" s="668"/>
      <c r="H143" s="681">
        <v>0</v>
      </c>
      <c r="I143" s="668">
        <v>158</v>
      </c>
      <c r="J143" s="668">
        <v>3482.6529999999998</v>
      </c>
      <c r="K143" s="681">
        <v>1</v>
      </c>
      <c r="L143" s="668">
        <v>158</v>
      </c>
      <c r="M143" s="669">
        <v>3482.6529999999998</v>
      </c>
    </row>
    <row r="144" spans="1:13" ht="14.4" customHeight="1" x14ac:dyDescent="0.3">
      <c r="A144" s="664" t="s">
        <v>556</v>
      </c>
      <c r="B144" s="665" t="s">
        <v>2295</v>
      </c>
      <c r="C144" s="665" t="s">
        <v>1233</v>
      </c>
      <c r="D144" s="665" t="s">
        <v>2297</v>
      </c>
      <c r="E144" s="665" t="s">
        <v>2298</v>
      </c>
      <c r="F144" s="668"/>
      <c r="G144" s="668"/>
      <c r="H144" s="681">
        <v>0</v>
      </c>
      <c r="I144" s="668">
        <v>114.80000000000001</v>
      </c>
      <c r="J144" s="668">
        <v>13624.418164394225</v>
      </c>
      <c r="K144" s="681">
        <v>1</v>
      </c>
      <c r="L144" s="668">
        <v>114.80000000000001</v>
      </c>
      <c r="M144" s="669">
        <v>13624.418164394225</v>
      </c>
    </row>
    <row r="145" spans="1:13" ht="14.4" customHeight="1" x14ac:dyDescent="0.3">
      <c r="A145" s="664" t="s">
        <v>556</v>
      </c>
      <c r="B145" s="665" t="s">
        <v>2299</v>
      </c>
      <c r="C145" s="665" t="s">
        <v>1247</v>
      </c>
      <c r="D145" s="665" t="s">
        <v>1248</v>
      </c>
      <c r="E145" s="665" t="s">
        <v>2300</v>
      </c>
      <c r="F145" s="668"/>
      <c r="G145" s="668"/>
      <c r="H145" s="681">
        <v>0</v>
      </c>
      <c r="I145" s="668">
        <v>22.4</v>
      </c>
      <c r="J145" s="668">
        <v>10348.799999999999</v>
      </c>
      <c r="K145" s="681">
        <v>1</v>
      </c>
      <c r="L145" s="668">
        <v>22.4</v>
      </c>
      <c r="M145" s="669">
        <v>10348.799999999999</v>
      </c>
    </row>
    <row r="146" spans="1:13" ht="14.4" customHeight="1" x14ac:dyDescent="0.3">
      <c r="A146" s="664" t="s">
        <v>556</v>
      </c>
      <c r="B146" s="665" t="s">
        <v>2301</v>
      </c>
      <c r="C146" s="665" t="s">
        <v>1202</v>
      </c>
      <c r="D146" s="665" t="s">
        <v>1203</v>
      </c>
      <c r="E146" s="665" t="s">
        <v>2302</v>
      </c>
      <c r="F146" s="668">
        <v>1.5000000000000031</v>
      </c>
      <c r="G146" s="668">
        <v>292.03500000000065</v>
      </c>
      <c r="H146" s="681">
        <v>1</v>
      </c>
      <c r="I146" s="668"/>
      <c r="J146" s="668"/>
      <c r="K146" s="681">
        <v>0</v>
      </c>
      <c r="L146" s="668">
        <v>1.5000000000000031</v>
      </c>
      <c r="M146" s="669">
        <v>292.03500000000065</v>
      </c>
    </row>
    <row r="147" spans="1:13" ht="14.4" customHeight="1" x14ac:dyDescent="0.3">
      <c r="A147" s="664" t="s">
        <v>556</v>
      </c>
      <c r="B147" s="665" t="s">
        <v>2301</v>
      </c>
      <c r="C147" s="665" t="s">
        <v>1208</v>
      </c>
      <c r="D147" s="665" t="s">
        <v>1209</v>
      </c>
      <c r="E147" s="665" t="s">
        <v>2303</v>
      </c>
      <c r="F147" s="668">
        <v>1.5</v>
      </c>
      <c r="G147" s="668">
        <v>396</v>
      </c>
      <c r="H147" s="681">
        <v>1</v>
      </c>
      <c r="I147" s="668"/>
      <c r="J147" s="668"/>
      <c r="K147" s="681">
        <v>0</v>
      </c>
      <c r="L147" s="668">
        <v>1.5</v>
      </c>
      <c r="M147" s="669">
        <v>396</v>
      </c>
    </row>
    <row r="148" spans="1:13" ht="14.4" customHeight="1" x14ac:dyDescent="0.3">
      <c r="A148" s="664" t="s">
        <v>556</v>
      </c>
      <c r="B148" s="665" t="s">
        <v>2353</v>
      </c>
      <c r="C148" s="665" t="s">
        <v>1695</v>
      </c>
      <c r="D148" s="665" t="s">
        <v>1696</v>
      </c>
      <c r="E148" s="665" t="s">
        <v>2354</v>
      </c>
      <c r="F148" s="668"/>
      <c r="G148" s="668"/>
      <c r="H148" s="681">
        <v>0</v>
      </c>
      <c r="I148" s="668">
        <v>1.5</v>
      </c>
      <c r="J148" s="668">
        <v>326.70000000000005</v>
      </c>
      <c r="K148" s="681">
        <v>1</v>
      </c>
      <c r="L148" s="668">
        <v>1.5</v>
      </c>
      <c r="M148" s="669">
        <v>326.70000000000005</v>
      </c>
    </row>
    <row r="149" spans="1:13" ht="14.4" customHeight="1" x14ac:dyDescent="0.3">
      <c r="A149" s="664" t="s">
        <v>556</v>
      </c>
      <c r="B149" s="665" t="s">
        <v>2304</v>
      </c>
      <c r="C149" s="665" t="s">
        <v>1250</v>
      </c>
      <c r="D149" s="665" t="s">
        <v>1251</v>
      </c>
      <c r="E149" s="665" t="s">
        <v>2305</v>
      </c>
      <c r="F149" s="668"/>
      <c r="G149" s="668"/>
      <c r="H149" s="681">
        <v>0</v>
      </c>
      <c r="I149" s="668">
        <v>30</v>
      </c>
      <c r="J149" s="668">
        <v>1056.1500000000001</v>
      </c>
      <c r="K149" s="681">
        <v>1</v>
      </c>
      <c r="L149" s="668">
        <v>30</v>
      </c>
      <c r="M149" s="669">
        <v>1056.1500000000001</v>
      </c>
    </row>
    <row r="150" spans="1:13" ht="14.4" customHeight="1" x14ac:dyDescent="0.3">
      <c r="A150" s="664" t="s">
        <v>556</v>
      </c>
      <c r="B150" s="665" t="s">
        <v>2306</v>
      </c>
      <c r="C150" s="665" t="s">
        <v>1918</v>
      </c>
      <c r="D150" s="665" t="s">
        <v>2387</v>
      </c>
      <c r="E150" s="665" t="s">
        <v>2303</v>
      </c>
      <c r="F150" s="668"/>
      <c r="G150" s="668"/>
      <c r="H150" s="681">
        <v>0</v>
      </c>
      <c r="I150" s="668">
        <v>2</v>
      </c>
      <c r="J150" s="668">
        <v>528</v>
      </c>
      <c r="K150" s="681">
        <v>1</v>
      </c>
      <c r="L150" s="668">
        <v>2</v>
      </c>
      <c r="M150" s="669">
        <v>528</v>
      </c>
    </row>
    <row r="151" spans="1:13" ht="14.4" customHeight="1" x14ac:dyDescent="0.3">
      <c r="A151" s="664" t="s">
        <v>556</v>
      </c>
      <c r="B151" s="665" t="s">
        <v>2388</v>
      </c>
      <c r="C151" s="665" t="s">
        <v>1921</v>
      </c>
      <c r="D151" s="665" t="s">
        <v>1922</v>
      </c>
      <c r="E151" s="665" t="s">
        <v>2305</v>
      </c>
      <c r="F151" s="668"/>
      <c r="G151" s="668"/>
      <c r="H151" s="681">
        <v>0</v>
      </c>
      <c r="I151" s="668">
        <v>15</v>
      </c>
      <c r="J151" s="668">
        <v>944.09999999999991</v>
      </c>
      <c r="K151" s="681">
        <v>1</v>
      </c>
      <c r="L151" s="668">
        <v>15</v>
      </c>
      <c r="M151" s="669">
        <v>944.09999999999991</v>
      </c>
    </row>
    <row r="152" spans="1:13" ht="14.4" customHeight="1" x14ac:dyDescent="0.3">
      <c r="A152" s="664" t="s">
        <v>556</v>
      </c>
      <c r="B152" s="665" t="s">
        <v>2309</v>
      </c>
      <c r="C152" s="665" t="s">
        <v>1257</v>
      </c>
      <c r="D152" s="665" t="s">
        <v>1258</v>
      </c>
      <c r="E152" s="665" t="s">
        <v>2310</v>
      </c>
      <c r="F152" s="668"/>
      <c r="G152" s="668"/>
      <c r="H152" s="681">
        <v>0</v>
      </c>
      <c r="I152" s="668">
        <v>7</v>
      </c>
      <c r="J152" s="668">
        <v>6191.3499999999995</v>
      </c>
      <c r="K152" s="681">
        <v>1</v>
      </c>
      <c r="L152" s="668">
        <v>7</v>
      </c>
      <c r="M152" s="669">
        <v>6191.3499999999995</v>
      </c>
    </row>
    <row r="153" spans="1:13" ht="14.4" customHeight="1" x14ac:dyDescent="0.3">
      <c r="A153" s="664" t="s">
        <v>556</v>
      </c>
      <c r="B153" s="665" t="s">
        <v>2357</v>
      </c>
      <c r="C153" s="665" t="s">
        <v>1254</v>
      </c>
      <c r="D153" s="665" t="s">
        <v>2358</v>
      </c>
      <c r="E153" s="665" t="s">
        <v>2359</v>
      </c>
      <c r="F153" s="668"/>
      <c r="G153" s="668"/>
      <c r="H153" s="681">
        <v>0</v>
      </c>
      <c r="I153" s="668">
        <v>2.0000000000000018</v>
      </c>
      <c r="J153" s="668">
        <v>528.00000000000045</v>
      </c>
      <c r="K153" s="681">
        <v>1</v>
      </c>
      <c r="L153" s="668">
        <v>2.0000000000000018</v>
      </c>
      <c r="M153" s="669">
        <v>528.00000000000045</v>
      </c>
    </row>
    <row r="154" spans="1:13" ht="14.4" customHeight="1" x14ac:dyDescent="0.3">
      <c r="A154" s="664" t="s">
        <v>556</v>
      </c>
      <c r="B154" s="665" t="s">
        <v>2311</v>
      </c>
      <c r="C154" s="665" t="s">
        <v>1199</v>
      </c>
      <c r="D154" s="665" t="s">
        <v>2312</v>
      </c>
      <c r="E154" s="665" t="s">
        <v>2313</v>
      </c>
      <c r="F154" s="668">
        <v>4.45</v>
      </c>
      <c r="G154" s="668">
        <v>2856.1227999999996</v>
      </c>
      <c r="H154" s="681">
        <v>1</v>
      </c>
      <c r="I154" s="668"/>
      <c r="J154" s="668"/>
      <c r="K154" s="681">
        <v>0</v>
      </c>
      <c r="L154" s="668">
        <v>4.45</v>
      </c>
      <c r="M154" s="669">
        <v>2856.1227999999996</v>
      </c>
    </row>
    <row r="155" spans="1:13" ht="14.4" customHeight="1" x14ac:dyDescent="0.3">
      <c r="A155" s="664" t="s">
        <v>556</v>
      </c>
      <c r="B155" s="665" t="s">
        <v>2389</v>
      </c>
      <c r="C155" s="665" t="s">
        <v>1924</v>
      </c>
      <c r="D155" s="665" t="s">
        <v>1925</v>
      </c>
      <c r="E155" s="665" t="s">
        <v>2390</v>
      </c>
      <c r="F155" s="668"/>
      <c r="G155" s="668"/>
      <c r="H155" s="681">
        <v>0</v>
      </c>
      <c r="I155" s="668">
        <v>20</v>
      </c>
      <c r="J155" s="668">
        <v>1104.2</v>
      </c>
      <c r="K155" s="681">
        <v>1</v>
      </c>
      <c r="L155" s="668">
        <v>20</v>
      </c>
      <c r="M155" s="669">
        <v>1104.2</v>
      </c>
    </row>
    <row r="156" spans="1:13" ht="14.4" customHeight="1" x14ac:dyDescent="0.3">
      <c r="A156" s="664" t="s">
        <v>556</v>
      </c>
      <c r="B156" s="665" t="s">
        <v>2361</v>
      </c>
      <c r="C156" s="665" t="s">
        <v>1692</v>
      </c>
      <c r="D156" s="665" t="s">
        <v>2362</v>
      </c>
      <c r="E156" s="665" t="s">
        <v>1276</v>
      </c>
      <c r="F156" s="668"/>
      <c r="G156" s="668"/>
      <c r="H156" s="681">
        <v>0</v>
      </c>
      <c r="I156" s="668">
        <v>146</v>
      </c>
      <c r="J156" s="668">
        <v>4217.9400000000005</v>
      </c>
      <c r="K156" s="681">
        <v>1</v>
      </c>
      <c r="L156" s="668">
        <v>146</v>
      </c>
      <c r="M156" s="669">
        <v>4217.9400000000005</v>
      </c>
    </row>
    <row r="157" spans="1:13" ht="14.4" customHeight="1" x14ac:dyDescent="0.3">
      <c r="A157" s="664" t="s">
        <v>556</v>
      </c>
      <c r="B157" s="665" t="s">
        <v>2321</v>
      </c>
      <c r="C157" s="665" t="s">
        <v>1268</v>
      </c>
      <c r="D157" s="665" t="s">
        <v>1269</v>
      </c>
      <c r="E157" s="665" t="s">
        <v>2317</v>
      </c>
      <c r="F157" s="668"/>
      <c r="G157" s="668"/>
      <c r="H157" s="681">
        <v>0</v>
      </c>
      <c r="I157" s="668">
        <v>3.5</v>
      </c>
      <c r="J157" s="668">
        <v>558.25</v>
      </c>
      <c r="K157" s="681">
        <v>1</v>
      </c>
      <c r="L157" s="668">
        <v>3.5</v>
      </c>
      <c r="M157" s="669">
        <v>558.25</v>
      </c>
    </row>
    <row r="158" spans="1:13" ht="14.4" customHeight="1" x14ac:dyDescent="0.3">
      <c r="A158" s="664" t="s">
        <v>556</v>
      </c>
      <c r="B158" s="665" t="s">
        <v>2391</v>
      </c>
      <c r="C158" s="665" t="s">
        <v>1882</v>
      </c>
      <c r="D158" s="665" t="s">
        <v>2392</v>
      </c>
      <c r="E158" s="665" t="s">
        <v>2393</v>
      </c>
      <c r="F158" s="668"/>
      <c r="G158" s="668"/>
      <c r="H158" s="681">
        <v>0</v>
      </c>
      <c r="I158" s="668">
        <v>2</v>
      </c>
      <c r="J158" s="668">
        <v>161.03999999999996</v>
      </c>
      <c r="K158" s="681">
        <v>1</v>
      </c>
      <c r="L158" s="668">
        <v>2</v>
      </c>
      <c r="M158" s="669">
        <v>161.03999999999996</v>
      </c>
    </row>
    <row r="159" spans="1:13" ht="14.4" customHeight="1" x14ac:dyDescent="0.3">
      <c r="A159" s="664" t="s">
        <v>556</v>
      </c>
      <c r="B159" s="665" t="s">
        <v>2391</v>
      </c>
      <c r="C159" s="665" t="s">
        <v>1848</v>
      </c>
      <c r="D159" s="665" t="s">
        <v>2394</v>
      </c>
      <c r="E159" s="665" t="s">
        <v>2395</v>
      </c>
      <c r="F159" s="668"/>
      <c r="G159" s="668"/>
      <c r="H159" s="681">
        <v>0</v>
      </c>
      <c r="I159" s="668">
        <v>1</v>
      </c>
      <c r="J159" s="668">
        <v>322.49</v>
      </c>
      <c r="K159" s="681">
        <v>1</v>
      </c>
      <c r="L159" s="668">
        <v>1</v>
      </c>
      <c r="M159" s="669">
        <v>322.49</v>
      </c>
    </row>
    <row r="160" spans="1:13" ht="14.4" customHeight="1" x14ac:dyDescent="0.3">
      <c r="A160" s="664" t="s">
        <v>556</v>
      </c>
      <c r="B160" s="665" t="s">
        <v>2327</v>
      </c>
      <c r="C160" s="665" t="s">
        <v>1582</v>
      </c>
      <c r="D160" s="665" t="s">
        <v>2366</v>
      </c>
      <c r="E160" s="665" t="s">
        <v>2367</v>
      </c>
      <c r="F160" s="668"/>
      <c r="G160" s="668"/>
      <c r="H160" s="681">
        <v>0</v>
      </c>
      <c r="I160" s="668">
        <v>1</v>
      </c>
      <c r="J160" s="668">
        <v>46.989999999999988</v>
      </c>
      <c r="K160" s="681">
        <v>1</v>
      </c>
      <c r="L160" s="668">
        <v>1</v>
      </c>
      <c r="M160" s="669">
        <v>46.989999999999988</v>
      </c>
    </row>
    <row r="161" spans="1:13" ht="14.4" customHeight="1" x14ac:dyDescent="0.3">
      <c r="A161" s="664" t="s">
        <v>556</v>
      </c>
      <c r="B161" s="665" t="s">
        <v>2330</v>
      </c>
      <c r="C161" s="665" t="s">
        <v>1593</v>
      </c>
      <c r="D161" s="665" t="s">
        <v>1594</v>
      </c>
      <c r="E161" s="665" t="s">
        <v>1869</v>
      </c>
      <c r="F161" s="668"/>
      <c r="G161" s="668"/>
      <c r="H161" s="681">
        <v>0</v>
      </c>
      <c r="I161" s="668">
        <v>1</v>
      </c>
      <c r="J161" s="668">
        <v>20.060002945499456</v>
      </c>
      <c r="K161" s="681">
        <v>1</v>
      </c>
      <c r="L161" s="668">
        <v>1</v>
      </c>
      <c r="M161" s="669">
        <v>20.060002945499456</v>
      </c>
    </row>
    <row r="162" spans="1:13" ht="14.4" customHeight="1" x14ac:dyDescent="0.3">
      <c r="A162" s="664" t="s">
        <v>556</v>
      </c>
      <c r="B162" s="665" t="s">
        <v>2330</v>
      </c>
      <c r="C162" s="665" t="s">
        <v>1111</v>
      </c>
      <c r="D162" s="665" t="s">
        <v>1112</v>
      </c>
      <c r="E162" s="665" t="s">
        <v>765</v>
      </c>
      <c r="F162" s="668"/>
      <c r="G162" s="668"/>
      <c r="H162" s="681">
        <v>0</v>
      </c>
      <c r="I162" s="668">
        <v>1</v>
      </c>
      <c r="J162" s="668">
        <v>27.48</v>
      </c>
      <c r="K162" s="681">
        <v>1</v>
      </c>
      <c r="L162" s="668">
        <v>1</v>
      </c>
      <c r="M162" s="669">
        <v>27.48</v>
      </c>
    </row>
    <row r="163" spans="1:13" ht="14.4" customHeight="1" x14ac:dyDescent="0.3">
      <c r="A163" s="664" t="s">
        <v>556</v>
      </c>
      <c r="B163" s="665" t="s">
        <v>2396</v>
      </c>
      <c r="C163" s="665" t="s">
        <v>1879</v>
      </c>
      <c r="D163" s="665" t="s">
        <v>2397</v>
      </c>
      <c r="E163" s="665" t="s">
        <v>2398</v>
      </c>
      <c r="F163" s="668"/>
      <c r="G163" s="668"/>
      <c r="H163" s="681">
        <v>0</v>
      </c>
      <c r="I163" s="668">
        <v>1</v>
      </c>
      <c r="J163" s="668">
        <v>92.359999999999985</v>
      </c>
      <c r="K163" s="681">
        <v>1</v>
      </c>
      <c r="L163" s="668">
        <v>1</v>
      </c>
      <c r="M163" s="669">
        <v>92.359999999999985</v>
      </c>
    </row>
    <row r="164" spans="1:13" ht="14.4" customHeight="1" x14ac:dyDescent="0.3">
      <c r="A164" s="664" t="s">
        <v>556</v>
      </c>
      <c r="B164" s="665" t="s">
        <v>2399</v>
      </c>
      <c r="C164" s="665" t="s">
        <v>1844</v>
      </c>
      <c r="D164" s="665" t="s">
        <v>1845</v>
      </c>
      <c r="E164" s="665" t="s">
        <v>2400</v>
      </c>
      <c r="F164" s="668"/>
      <c r="G164" s="668"/>
      <c r="H164" s="681">
        <v>0</v>
      </c>
      <c r="I164" s="668">
        <v>2</v>
      </c>
      <c r="J164" s="668">
        <v>33.560000000000016</v>
      </c>
      <c r="K164" s="681">
        <v>1</v>
      </c>
      <c r="L164" s="668">
        <v>2</v>
      </c>
      <c r="M164" s="669">
        <v>33.560000000000016</v>
      </c>
    </row>
    <row r="165" spans="1:13" ht="14.4" customHeight="1" x14ac:dyDescent="0.3">
      <c r="A165" s="664" t="s">
        <v>556</v>
      </c>
      <c r="B165" s="665" t="s">
        <v>2333</v>
      </c>
      <c r="C165" s="665" t="s">
        <v>1636</v>
      </c>
      <c r="D165" s="665" t="s">
        <v>2401</v>
      </c>
      <c r="E165" s="665" t="s">
        <v>1638</v>
      </c>
      <c r="F165" s="668"/>
      <c r="G165" s="668"/>
      <c r="H165" s="681">
        <v>0</v>
      </c>
      <c r="I165" s="668">
        <v>10</v>
      </c>
      <c r="J165" s="668">
        <v>411.8</v>
      </c>
      <c r="K165" s="681">
        <v>1</v>
      </c>
      <c r="L165" s="668">
        <v>10</v>
      </c>
      <c r="M165" s="669">
        <v>411.8</v>
      </c>
    </row>
    <row r="166" spans="1:13" ht="14.4" customHeight="1" x14ac:dyDescent="0.3">
      <c r="A166" s="664" t="s">
        <v>556</v>
      </c>
      <c r="B166" s="665" t="s">
        <v>2333</v>
      </c>
      <c r="C166" s="665" t="s">
        <v>1640</v>
      </c>
      <c r="D166" s="665" t="s">
        <v>2402</v>
      </c>
      <c r="E166" s="665" t="s">
        <v>1638</v>
      </c>
      <c r="F166" s="668"/>
      <c r="G166" s="668"/>
      <c r="H166" s="681">
        <v>0</v>
      </c>
      <c r="I166" s="668">
        <v>16</v>
      </c>
      <c r="J166" s="668">
        <v>658.88</v>
      </c>
      <c r="K166" s="681">
        <v>1</v>
      </c>
      <c r="L166" s="668">
        <v>16</v>
      </c>
      <c r="M166" s="669">
        <v>658.88</v>
      </c>
    </row>
    <row r="167" spans="1:13" ht="14.4" customHeight="1" x14ac:dyDescent="0.3">
      <c r="A167" s="664" t="s">
        <v>556</v>
      </c>
      <c r="B167" s="665" t="s">
        <v>2333</v>
      </c>
      <c r="C167" s="665" t="s">
        <v>1643</v>
      </c>
      <c r="D167" s="665" t="s">
        <v>2403</v>
      </c>
      <c r="E167" s="665" t="s">
        <v>1638</v>
      </c>
      <c r="F167" s="668"/>
      <c r="G167" s="668"/>
      <c r="H167" s="681">
        <v>0</v>
      </c>
      <c r="I167" s="668">
        <v>14</v>
      </c>
      <c r="J167" s="668">
        <v>576.52</v>
      </c>
      <c r="K167" s="681">
        <v>1</v>
      </c>
      <c r="L167" s="668">
        <v>14</v>
      </c>
      <c r="M167" s="669">
        <v>576.52</v>
      </c>
    </row>
    <row r="168" spans="1:13" ht="14.4" customHeight="1" x14ac:dyDescent="0.3">
      <c r="A168" s="664" t="s">
        <v>556</v>
      </c>
      <c r="B168" s="665" t="s">
        <v>2333</v>
      </c>
      <c r="C168" s="665" t="s">
        <v>1910</v>
      </c>
      <c r="D168" s="665" t="s">
        <v>1911</v>
      </c>
      <c r="E168" s="665" t="s">
        <v>1177</v>
      </c>
      <c r="F168" s="668"/>
      <c r="G168" s="668"/>
      <c r="H168" s="681">
        <v>0</v>
      </c>
      <c r="I168" s="668">
        <v>0.75</v>
      </c>
      <c r="J168" s="668">
        <v>109.12499999999997</v>
      </c>
      <c r="K168" s="681">
        <v>1</v>
      </c>
      <c r="L168" s="668">
        <v>0.75</v>
      </c>
      <c r="M168" s="669">
        <v>109.12499999999997</v>
      </c>
    </row>
    <row r="169" spans="1:13" ht="14.4" customHeight="1" x14ac:dyDescent="0.3">
      <c r="A169" s="664" t="s">
        <v>556</v>
      </c>
      <c r="B169" s="665" t="s">
        <v>2333</v>
      </c>
      <c r="C169" s="665" t="s">
        <v>1912</v>
      </c>
      <c r="D169" s="665" t="s">
        <v>1913</v>
      </c>
      <c r="E169" s="665" t="s">
        <v>1177</v>
      </c>
      <c r="F169" s="668"/>
      <c r="G169" s="668"/>
      <c r="H169" s="681">
        <v>0</v>
      </c>
      <c r="I169" s="668">
        <v>14</v>
      </c>
      <c r="J169" s="668">
        <v>1819.5800000000002</v>
      </c>
      <c r="K169" s="681">
        <v>1</v>
      </c>
      <c r="L169" s="668">
        <v>14</v>
      </c>
      <c r="M169" s="669">
        <v>1819.5800000000002</v>
      </c>
    </row>
    <row r="170" spans="1:13" ht="14.4" customHeight="1" x14ac:dyDescent="0.3">
      <c r="A170" s="664" t="s">
        <v>556</v>
      </c>
      <c r="B170" s="665" t="s">
        <v>2333</v>
      </c>
      <c r="C170" s="665" t="s">
        <v>1189</v>
      </c>
      <c r="D170" s="665" t="s">
        <v>1190</v>
      </c>
      <c r="E170" s="665" t="s">
        <v>1177</v>
      </c>
      <c r="F170" s="668"/>
      <c r="G170" s="668"/>
      <c r="H170" s="681">
        <v>0</v>
      </c>
      <c r="I170" s="668">
        <v>14</v>
      </c>
      <c r="J170" s="668">
        <v>1819.5800000000002</v>
      </c>
      <c r="K170" s="681">
        <v>1</v>
      </c>
      <c r="L170" s="668">
        <v>14</v>
      </c>
      <c r="M170" s="669">
        <v>1819.5800000000002</v>
      </c>
    </row>
    <row r="171" spans="1:13" ht="14.4" customHeight="1" x14ac:dyDescent="0.3">
      <c r="A171" s="664" t="s">
        <v>556</v>
      </c>
      <c r="B171" s="665" t="s">
        <v>2333</v>
      </c>
      <c r="C171" s="665" t="s">
        <v>1185</v>
      </c>
      <c r="D171" s="665" t="s">
        <v>1186</v>
      </c>
      <c r="E171" s="665" t="s">
        <v>1177</v>
      </c>
      <c r="F171" s="668"/>
      <c r="G171" s="668"/>
      <c r="H171" s="681">
        <v>0</v>
      </c>
      <c r="I171" s="668">
        <v>16.75</v>
      </c>
      <c r="J171" s="668">
        <v>2176.9975000000004</v>
      </c>
      <c r="K171" s="681">
        <v>1</v>
      </c>
      <c r="L171" s="668">
        <v>16.75</v>
      </c>
      <c r="M171" s="669">
        <v>2176.9975000000004</v>
      </c>
    </row>
    <row r="172" spans="1:13" ht="14.4" customHeight="1" x14ac:dyDescent="0.3">
      <c r="A172" s="664" t="s">
        <v>556</v>
      </c>
      <c r="B172" s="665" t="s">
        <v>2333</v>
      </c>
      <c r="C172" s="665" t="s">
        <v>1183</v>
      </c>
      <c r="D172" s="665" t="s">
        <v>1184</v>
      </c>
      <c r="E172" s="665" t="s">
        <v>1177</v>
      </c>
      <c r="F172" s="668"/>
      <c r="G172" s="668"/>
      <c r="H172" s="681">
        <v>0</v>
      </c>
      <c r="I172" s="668">
        <v>8.75</v>
      </c>
      <c r="J172" s="668">
        <v>1137.2375000000002</v>
      </c>
      <c r="K172" s="681">
        <v>1</v>
      </c>
      <c r="L172" s="668">
        <v>8.75</v>
      </c>
      <c r="M172" s="669">
        <v>1137.2375000000002</v>
      </c>
    </row>
    <row r="173" spans="1:13" ht="14.4" customHeight="1" x14ac:dyDescent="0.3">
      <c r="A173" s="664" t="s">
        <v>559</v>
      </c>
      <c r="B173" s="665" t="s">
        <v>2323</v>
      </c>
      <c r="C173" s="665" t="s">
        <v>1972</v>
      </c>
      <c r="D173" s="665" t="s">
        <v>1973</v>
      </c>
      <c r="E173" s="665" t="s">
        <v>2404</v>
      </c>
      <c r="F173" s="668"/>
      <c r="G173" s="668"/>
      <c r="H173" s="681">
        <v>0</v>
      </c>
      <c r="I173" s="668">
        <v>2</v>
      </c>
      <c r="J173" s="668">
        <v>59.999999999999986</v>
      </c>
      <c r="K173" s="681">
        <v>1</v>
      </c>
      <c r="L173" s="668">
        <v>2</v>
      </c>
      <c r="M173" s="669">
        <v>59.999999999999986</v>
      </c>
    </row>
    <row r="174" spans="1:13" ht="14.4" customHeight="1" x14ac:dyDescent="0.3">
      <c r="A174" s="664" t="s">
        <v>562</v>
      </c>
      <c r="B174" s="665" t="s">
        <v>2369</v>
      </c>
      <c r="C174" s="665" t="s">
        <v>1856</v>
      </c>
      <c r="D174" s="665" t="s">
        <v>2370</v>
      </c>
      <c r="E174" s="665" t="s">
        <v>2371</v>
      </c>
      <c r="F174" s="668"/>
      <c r="G174" s="668"/>
      <c r="H174" s="681">
        <v>0</v>
      </c>
      <c r="I174" s="668">
        <v>145</v>
      </c>
      <c r="J174" s="668">
        <v>9730.9501006290684</v>
      </c>
      <c r="K174" s="681">
        <v>1</v>
      </c>
      <c r="L174" s="668">
        <v>145</v>
      </c>
      <c r="M174" s="669">
        <v>9730.9501006290684</v>
      </c>
    </row>
    <row r="175" spans="1:13" ht="14.4" customHeight="1" x14ac:dyDescent="0.3">
      <c r="A175" s="664" t="s">
        <v>562</v>
      </c>
      <c r="B175" s="665" t="s">
        <v>2267</v>
      </c>
      <c r="C175" s="665" t="s">
        <v>1132</v>
      </c>
      <c r="D175" s="665" t="s">
        <v>1133</v>
      </c>
      <c r="E175" s="665" t="s">
        <v>2268</v>
      </c>
      <c r="F175" s="668"/>
      <c r="G175" s="668"/>
      <c r="H175" s="681">
        <v>0</v>
      </c>
      <c r="I175" s="668">
        <v>140</v>
      </c>
      <c r="J175" s="668">
        <v>9496.1999893797947</v>
      </c>
      <c r="K175" s="681">
        <v>1</v>
      </c>
      <c r="L175" s="668">
        <v>140</v>
      </c>
      <c r="M175" s="669">
        <v>9496.1999893797947</v>
      </c>
    </row>
    <row r="176" spans="1:13" ht="14.4" customHeight="1" x14ac:dyDescent="0.3">
      <c r="A176" s="664" t="s">
        <v>562</v>
      </c>
      <c r="B176" s="665" t="s">
        <v>2272</v>
      </c>
      <c r="C176" s="665" t="s">
        <v>1575</v>
      </c>
      <c r="D176" s="665" t="s">
        <v>1119</v>
      </c>
      <c r="E176" s="665" t="s">
        <v>1576</v>
      </c>
      <c r="F176" s="668"/>
      <c r="G176" s="668"/>
      <c r="H176" s="681">
        <v>0</v>
      </c>
      <c r="I176" s="668">
        <v>2</v>
      </c>
      <c r="J176" s="668">
        <v>126.80000000000003</v>
      </c>
      <c r="K176" s="681">
        <v>1</v>
      </c>
      <c r="L176" s="668">
        <v>2</v>
      </c>
      <c r="M176" s="669">
        <v>126.80000000000003</v>
      </c>
    </row>
    <row r="177" spans="1:13" ht="14.4" customHeight="1" x14ac:dyDescent="0.3">
      <c r="A177" s="664" t="s">
        <v>562</v>
      </c>
      <c r="B177" s="665" t="s">
        <v>2372</v>
      </c>
      <c r="C177" s="665" t="s">
        <v>1902</v>
      </c>
      <c r="D177" s="665" t="s">
        <v>1903</v>
      </c>
      <c r="E177" s="665" t="s">
        <v>2373</v>
      </c>
      <c r="F177" s="668"/>
      <c r="G177" s="668"/>
      <c r="H177" s="681">
        <v>0</v>
      </c>
      <c r="I177" s="668">
        <v>5</v>
      </c>
      <c r="J177" s="668">
        <v>288.49967402050788</v>
      </c>
      <c r="K177" s="681">
        <v>1</v>
      </c>
      <c r="L177" s="668">
        <v>5</v>
      </c>
      <c r="M177" s="669">
        <v>288.49967402050788</v>
      </c>
    </row>
    <row r="178" spans="1:13" ht="14.4" customHeight="1" x14ac:dyDescent="0.3">
      <c r="A178" s="664" t="s">
        <v>562</v>
      </c>
      <c r="B178" s="665" t="s">
        <v>2336</v>
      </c>
      <c r="C178" s="665" t="s">
        <v>1091</v>
      </c>
      <c r="D178" s="665" t="s">
        <v>2337</v>
      </c>
      <c r="E178" s="665" t="s">
        <v>2338</v>
      </c>
      <c r="F178" s="668"/>
      <c r="G178" s="668"/>
      <c r="H178" s="681">
        <v>0</v>
      </c>
      <c r="I178" s="668">
        <v>5</v>
      </c>
      <c r="J178" s="668">
        <v>2327.966160415775</v>
      </c>
      <c r="K178" s="681">
        <v>1</v>
      </c>
      <c r="L178" s="668">
        <v>5</v>
      </c>
      <c r="M178" s="669">
        <v>2327.966160415775</v>
      </c>
    </row>
    <row r="179" spans="1:13" ht="14.4" customHeight="1" x14ac:dyDescent="0.3">
      <c r="A179" s="664" t="s">
        <v>562</v>
      </c>
      <c r="B179" s="665" t="s">
        <v>2275</v>
      </c>
      <c r="C179" s="665" t="s">
        <v>1131</v>
      </c>
      <c r="D179" s="665" t="s">
        <v>1061</v>
      </c>
      <c r="E179" s="665" t="s">
        <v>2276</v>
      </c>
      <c r="F179" s="668"/>
      <c r="G179" s="668"/>
      <c r="H179" s="681">
        <v>0</v>
      </c>
      <c r="I179" s="668">
        <v>2</v>
      </c>
      <c r="J179" s="668">
        <v>6600</v>
      </c>
      <c r="K179" s="681">
        <v>1</v>
      </c>
      <c r="L179" s="668">
        <v>2</v>
      </c>
      <c r="M179" s="669">
        <v>6600</v>
      </c>
    </row>
    <row r="180" spans="1:13" ht="14.4" customHeight="1" x14ac:dyDescent="0.3">
      <c r="A180" s="664" t="s">
        <v>562</v>
      </c>
      <c r="B180" s="665" t="s">
        <v>2277</v>
      </c>
      <c r="C180" s="665" t="s">
        <v>1036</v>
      </c>
      <c r="D180" s="665" t="s">
        <v>1037</v>
      </c>
      <c r="E180" s="665" t="s">
        <v>2278</v>
      </c>
      <c r="F180" s="668"/>
      <c r="G180" s="668"/>
      <c r="H180" s="681">
        <v>0</v>
      </c>
      <c r="I180" s="668">
        <v>1</v>
      </c>
      <c r="J180" s="668">
        <v>45.190000000000019</v>
      </c>
      <c r="K180" s="681">
        <v>1</v>
      </c>
      <c r="L180" s="668">
        <v>1</v>
      </c>
      <c r="M180" s="669">
        <v>45.190000000000019</v>
      </c>
    </row>
    <row r="181" spans="1:13" ht="14.4" customHeight="1" x14ac:dyDescent="0.3">
      <c r="A181" s="664" t="s">
        <v>562</v>
      </c>
      <c r="B181" s="665" t="s">
        <v>2405</v>
      </c>
      <c r="C181" s="665" t="s">
        <v>2113</v>
      </c>
      <c r="D181" s="665" t="s">
        <v>2114</v>
      </c>
      <c r="E181" s="665" t="s">
        <v>2115</v>
      </c>
      <c r="F181" s="668"/>
      <c r="G181" s="668"/>
      <c r="H181" s="681">
        <v>0</v>
      </c>
      <c r="I181" s="668">
        <v>1</v>
      </c>
      <c r="J181" s="668">
        <v>24.93</v>
      </c>
      <c r="K181" s="681">
        <v>1</v>
      </c>
      <c r="L181" s="668">
        <v>1</v>
      </c>
      <c r="M181" s="669">
        <v>24.93</v>
      </c>
    </row>
    <row r="182" spans="1:13" ht="14.4" customHeight="1" x14ac:dyDescent="0.3">
      <c r="A182" s="664" t="s">
        <v>562</v>
      </c>
      <c r="B182" s="665" t="s">
        <v>2340</v>
      </c>
      <c r="C182" s="665" t="s">
        <v>1103</v>
      </c>
      <c r="D182" s="665" t="s">
        <v>1104</v>
      </c>
      <c r="E182" s="665" t="s">
        <v>1105</v>
      </c>
      <c r="F182" s="668"/>
      <c r="G182" s="668"/>
      <c r="H182" s="681">
        <v>0</v>
      </c>
      <c r="I182" s="668">
        <v>1</v>
      </c>
      <c r="J182" s="668">
        <v>38.300076839670602</v>
      </c>
      <c r="K182" s="681">
        <v>1</v>
      </c>
      <c r="L182" s="668">
        <v>1</v>
      </c>
      <c r="M182" s="669">
        <v>38.300076839670602</v>
      </c>
    </row>
    <row r="183" spans="1:13" ht="14.4" customHeight="1" x14ac:dyDescent="0.3">
      <c r="A183" s="664" t="s">
        <v>562</v>
      </c>
      <c r="B183" s="665" t="s">
        <v>2289</v>
      </c>
      <c r="C183" s="665" t="s">
        <v>2121</v>
      </c>
      <c r="D183" s="665" t="s">
        <v>2406</v>
      </c>
      <c r="E183" s="665" t="s">
        <v>1873</v>
      </c>
      <c r="F183" s="668"/>
      <c r="G183" s="668"/>
      <c r="H183" s="681">
        <v>0</v>
      </c>
      <c r="I183" s="668">
        <v>1</v>
      </c>
      <c r="J183" s="668">
        <v>135.77999999999997</v>
      </c>
      <c r="K183" s="681">
        <v>1</v>
      </c>
      <c r="L183" s="668">
        <v>1</v>
      </c>
      <c r="M183" s="669">
        <v>135.77999999999997</v>
      </c>
    </row>
    <row r="184" spans="1:13" ht="14.4" customHeight="1" x14ac:dyDescent="0.3">
      <c r="A184" s="664" t="s">
        <v>562</v>
      </c>
      <c r="B184" s="665" t="s">
        <v>2347</v>
      </c>
      <c r="C184" s="665" t="s">
        <v>1122</v>
      </c>
      <c r="D184" s="665" t="s">
        <v>2348</v>
      </c>
      <c r="E184" s="665" t="s">
        <v>2349</v>
      </c>
      <c r="F184" s="668"/>
      <c r="G184" s="668"/>
      <c r="H184" s="681">
        <v>0</v>
      </c>
      <c r="I184" s="668">
        <v>2</v>
      </c>
      <c r="J184" s="668">
        <v>2750</v>
      </c>
      <c r="K184" s="681">
        <v>1</v>
      </c>
      <c r="L184" s="668">
        <v>2</v>
      </c>
      <c r="M184" s="669">
        <v>2750</v>
      </c>
    </row>
    <row r="185" spans="1:13" ht="14.4" customHeight="1" x14ac:dyDescent="0.3">
      <c r="A185" s="664" t="s">
        <v>562</v>
      </c>
      <c r="B185" s="665" t="s">
        <v>2378</v>
      </c>
      <c r="C185" s="665" t="s">
        <v>1032</v>
      </c>
      <c r="D185" s="665" t="s">
        <v>2379</v>
      </c>
      <c r="E185" s="665" t="s">
        <v>2380</v>
      </c>
      <c r="F185" s="668"/>
      <c r="G185" s="668"/>
      <c r="H185" s="681">
        <v>0</v>
      </c>
      <c r="I185" s="668">
        <v>20</v>
      </c>
      <c r="J185" s="668">
        <v>695</v>
      </c>
      <c r="K185" s="681">
        <v>1</v>
      </c>
      <c r="L185" s="668">
        <v>20</v>
      </c>
      <c r="M185" s="669">
        <v>695</v>
      </c>
    </row>
    <row r="186" spans="1:13" ht="14.4" customHeight="1" x14ac:dyDescent="0.3">
      <c r="A186" s="664" t="s">
        <v>562</v>
      </c>
      <c r="B186" s="665" t="s">
        <v>2291</v>
      </c>
      <c r="C186" s="665" t="s">
        <v>1240</v>
      </c>
      <c r="D186" s="665" t="s">
        <v>1241</v>
      </c>
      <c r="E186" s="665" t="s">
        <v>2292</v>
      </c>
      <c r="F186" s="668"/>
      <c r="G186" s="668"/>
      <c r="H186" s="681">
        <v>0</v>
      </c>
      <c r="I186" s="668">
        <v>2.2999999999999998</v>
      </c>
      <c r="J186" s="668">
        <v>28082.241000000002</v>
      </c>
      <c r="K186" s="681">
        <v>1</v>
      </c>
      <c r="L186" s="668">
        <v>2.2999999999999998</v>
      </c>
      <c r="M186" s="669">
        <v>28082.241000000002</v>
      </c>
    </row>
    <row r="187" spans="1:13" ht="14.4" customHeight="1" x14ac:dyDescent="0.3">
      <c r="A187" s="664" t="s">
        <v>562</v>
      </c>
      <c r="B187" s="665" t="s">
        <v>2293</v>
      </c>
      <c r="C187" s="665" t="s">
        <v>1225</v>
      </c>
      <c r="D187" s="665" t="s">
        <v>1226</v>
      </c>
      <c r="E187" s="665" t="s">
        <v>2294</v>
      </c>
      <c r="F187" s="668"/>
      <c r="G187" s="668"/>
      <c r="H187" s="681">
        <v>0</v>
      </c>
      <c r="I187" s="668">
        <v>75</v>
      </c>
      <c r="J187" s="668">
        <v>1595.7700000000002</v>
      </c>
      <c r="K187" s="681">
        <v>1</v>
      </c>
      <c r="L187" s="668">
        <v>75</v>
      </c>
      <c r="M187" s="669">
        <v>1595.7700000000002</v>
      </c>
    </row>
    <row r="188" spans="1:13" ht="14.4" customHeight="1" x14ac:dyDescent="0.3">
      <c r="A188" s="664" t="s">
        <v>562</v>
      </c>
      <c r="B188" s="665" t="s">
        <v>2295</v>
      </c>
      <c r="C188" s="665" t="s">
        <v>1233</v>
      </c>
      <c r="D188" s="665" t="s">
        <v>2297</v>
      </c>
      <c r="E188" s="665" t="s">
        <v>2298</v>
      </c>
      <c r="F188" s="668"/>
      <c r="G188" s="668"/>
      <c r="H188" s="681">
        <v>0</v>
      </c>
      <c r="I188" s="668">
        <v>36.6</v>
      </c>
      <c r="J188" s="668">
        <v>4027.5779999999995</v>
      </c>
      <c r="K188" s="681">
        <v>1</v>
      </c>
      <c r="L188" s="668">
        <v>36.6</v>
      </c>
      <c r="M188" s="669">
        <v>4027.5779999999995</v>
      </c>
    </row>
    <row r="189" spans="1:13" ht="14.4" customHeight="1" x14ac:dyDescent="0.3">
      <c r="A189" s="664" t="s">
        <v>562</v>
      </c>
      <c r="B189" s="665" t="s">
        <v>2299</v>
      </c>
      <c r="C189" s="665" t="s">
        <v>1247</v>
      </c>
      <c r="D189" s="665" t="s">
        <v>1248</v>
      </c>
      <c r="E189" s="665" t="s">
        <v>2300</v>
      </c>
      <c r="F189" s="668"/>
      <c r="G189" s="668"/>
      <c r="H189" s="681">
        <v>0</v>
      </c>
      <c r="I189" s="668">
        <v>11.000000000000004</v>
      </c>
      <c r="J189" s="668">
        <v>5082.0000000000018</v>
      </c>
      <c r="K189" s="681">
        <v>1</v>
      </c>
      <c r="L189" s="668">
        <v>11.000000000000004</v>
      </c>
      <c r="M189" s="669">
        <v>5082.0000000000018</v>
      </c>
    </row>
    <row r="190" spans="1:13" ht="14.4" customHeight="1" x14ac:dyDescent="0.3">
      <c r="A190" s="664" t="s">
        <v>562</v>
      </c>
      <c r="B190" s="665" t="s">
        <v>2301</v>
      </c>
      <c r="C190" s="665" t="s">
        <v>1208</v>
      </c>
      <c r="D190" s="665" t="s">
        <v>1209</v>
      </c>
      <c r="E190" s="665" t="s">
        <v>2303</v>
      </c>
      <c r="F190" s="668">
        <v>2</v>
      </c>
      <c r="G190" s="668">
        <v>528</v>
      </c>
      <c r="H190" s="681">
        <v>1</v>
      </c>
      <c r="I190" s="668"/>
      <c r="J190" s="668"/>
      <c r="K190" s="681">
        <v>0</v>
      </c>
      <c r="L190" s="668">
        <v>2</v>
      </c>
      <c r="M190" s="669">
        <v>528</v>
      </c>
    </row>
    <row r="191" spans="1:13" ht="14.4" customHeight="1" x14ac:dyDescent="0.3">
      <c r="A191" s="664" t="s">
        <v>562</v>
      </c>
      <c r="B191" s="665" t="s">
        <v>2304</v>
      </c>
      <c r="C191" s="665" t="s">
        <v>1250</v>
      </c>
      <c r="D191" s="665" t="s">
        <v>1251</v>
      </c>
      <c r="E191" s="665" t="s">
        <v>2305</v>
      </c>
      <c r="F191" s="668"/>
      <c r="G191" s="668"/>
      <c r="H191" s="681"/>
      <c r="I191" s="668">
        <v>0</v>
      </c>
      <c r="J191" s="668">
        <v>0</v>
      </c>
      <c r="K191" s="681"/>
      <c r="L191" s="668">
        <v>0</v>
      </c>
      <c r="M191" s="669">
        <v>0</v>
      </c>
    </row>
    <row r="192" spans="1:13" ht="14.4" customHeight="1" x14ac:dyDescent="0.3">
      <c r="A192" s="664" t="s">
        <v>562</v>
      </c>
      <c r="B192" s="665" t="s">
        <v>2309</v>
      </c>
      <c r="C192" s="665" t="s">
        <v>1257</v>
      </c>
      <c r="D192" s="665" t="s">
        <v>1258</v>
      </c>
      <c r="E192" s="665" t="s">
        <v>2310</v>
      </c>
      <c r="F192" s="668"/>
      <c r="G192" s="668"/>
      <c r="H192" s="681">
        <v>0</v>
      </c>
      <c r="I192" s="668">
        <v>16</v>
      </c>
      <c r="J192" s="668">
        <v>15012.8</v>
      </c>
      <c r="K192" s="681">
        <v>1</v>
      </c>
      <c r="L192" s="668">
        <v>16</v>
      </c>
      <c r="M192" s="669">
        <v>15012.8</v>
      </c>
    </row>
    <row r="193" spans="1:13" ht="14.4" customHeight="1" x14ac:dyDescent="0.3">
      <c r="A193" s="664" t="s">
        <v>562</v>
      </c>
      <c r="B193" s="665" t="s">
        <v>2407</v>
      </c>
      <c r="C193" s="665" t="s">
        <v>2138</v>
      </c>
      <c r="D193" s="665" t="s">
        <v>2139</v>
      </c>
      <c r="E193" s="665" t="s">
        <v>2408</v>
      </c>
      <c r="F193" s="668"/>
      <c r="G193" s="668"/>
      <c r="H193" s="681">
        <v>0</v>
      </c>
      <c r="I193" s="668">
        <v>-3</v>
      </c>
      <c r="J193" s="668">
        <v>-789.30000000000007</v>
      </c>
      <c r="K193" s="681">
        <v>1</v>
      </c>
      <c r="L193" s="668">
        <v>-3</v>
      </c>
      <c r="M193" s="669">
        <v>-789.30000000000007</v>
      </c>
    </row>
    <row r="194" spans="1:13" ht="14.4" customHeight="1" x14ac:dyDescent="0.3">
      <c r="A194" s="664" t="s">
        <v>562</v>
      </c>
      <c r="B194" s="665" t="s">
        <v>2357</v>
      </c>
      <c r="C194" s="665" t="s">
        <v>2131</v>
      </c>
      <c r="D194" s="665" t="s">
        <v>2409</v>
      </c>
      <c r="E194" s="665" t="s">
        <v>2410</v>
      </c>
      <c r="F194" s="668">
        <v>-13</v>
      </c>
      <c r="G194" s="668">
        <v>-1151.805366778382</v>
      </c>
      <c r="H194" s="681">
        <v>1</v>
      </c>
      <c r="I194" s="668"/>
      <c r="J194" s="668"/>
      <c r="K194" s="681">
        <v>0</v>
      </c>
      <c r="L194" s="668">
        <v>-13</v>
      </c>
      <c r="M194" s="669">
        <v>-1151.805366778382</v>
      </c>
    </row>
    <row r="195" spans="1:13" ht="14.4" customHeight="1" x14ac:dyDescent="0.3">
      <c r="A195" s="664" t="s">
        <v>562</v>
      </c>
      <c r="B195" s="665" t="s">
        <v>2311</v>
      </c>
      <c r="C195" s="665" t="s">
        <v>1199</v>
      </c>
      <c r="D195" s="665" t="s">
        <v>2312</v>
      </c>
      <c r="E195" s="665" t="s">
        <v>2313</v>
      </c>
      <c r="F195" s="668">
        <v>0.75</v>
      </c>
      <c r="G195" s="668">
        <v>489.67075</v>
      </c>
      <c r="H195" s="681">
        <v>1</v>
      </c>
      <c r="I195" s="668"/>
      <c r="J195" s="668"/>
      <c r="K195" s="681">
        <v>0</v>
      </c>
      <c r="L195" s="668">
        <v>0.75</v>
      </c>
      <c r="M195" s="669">
        <v>489.67075</v>
      </c>
    </row>
    <row r="196" spans="1:13" ht="14.4" customHeight="1" x14ac:dyDescent="0.3">
      <c r="A196" s="664" t="s">
        <v>562</v>
      </c>
      <c r="B196" s="665" t="s">
        <v>2311</v>
      </c>
      <c r="C196" s="665" t="s">
        <v>1221</v>
      </c>
      <c r="D196" s="665" t="s">
        <v>1222</v>
      </c>
      <c r="E196" s="665" t="s">
        <v>2360</v>
      </c>
      <c r="F196" s="668"/>
      <c r="G196" s="668"/>
      <c r="H196" s="681">
        <v>0</v>
      </c>
      <c r="I196" s="668">
        <v>4</v>
      </c>
      <c r="J196" s="668">
        <v>272.87231017041978</v>
      </c>
      <c r="K196" s="681">
        <v>1</v>
      </c>
      <c r="L196" s="668">
        <v>4</v>
      </c>
      <c r="M196" s="669">
        <v>272.87231017041978</v>
      </c>
    </row>
    <row r="197" spans="1:13" ht="14.4" customHeight="1" x14ac:dyDescent="0.3">
      <c r="A197" s="664" t="s">
        <v>562</v>
      </c>
      <c r="B197" s="665" t="s">
        <v>2389</v>
      </c>
      <c r="C197" s="665" t="s">
        <v>1924</v>
      </c>
      <c r="D197" s="665" t="s">
        <v>1925</v>
      </c>
      <c r="E197" s="665" t="s">
        <v>2390</v>
      </c>
      <c r="F197" s="668"/>
      <c r="G197" s="668"/>
      <c r="H197" s="681">
        <v>0</v>
      </c>
      <c r="I197" s="668">
        <v>24</v>
      </c>
      <c r="J197" s="668">
        <v>1325.0259999999998</v>
      </c>
      <c r="K197" s="681">
        <v>1</v>
      </c>
      <c r="L197" s="668">
        <v>24</v>
      </c>
      <c r="M197" s="669">
        <v>1325.0259999999998</v>
      </c>
    </row>
    <row r="198" spans="1:13" ht="14.4" customHeight="1" x14ac:dyDescent="0.3">
      <c r="A198" s="664" t="s">
        <v>562</v>
      </c>
      <c r="B198" s="665" t="s">
        <v>2361</v>
      </c>
      <c r="C198" s="665" t="s">
        <v>1692</v>
      </c>
      <c r="D198" s="665" t="s">
        <v>2362</v>
      </c>
      <c r="E198" s="665" t="s">
        <v>1276</v>
      </c>
      <c r="F198" s="668"/>
      <c r="G198" s="668"/>
      <c r="H198" s="681">
        <v>0</v>
      </c>
      <c r="I198" s="668">
        <v>40</v>
      </c>
      <c r="J198" s="668">
        <v>1155.5999999999999</v>
      </c>
      <c r="K198" s="681">
        <v>1</v>
      </c>
      <c r="L198" s="668">
        <v>40</v>
      </c>
      <c r="M198" s="669">
        <v>1155.5999999999999</v>
      </c>
    </row>
    <row r="199" spans="1:13" ht="14.4" customHeight="1" x14ac:dyDescent="0.3">
      <c r="A199" s="664" t="s">
        <v>562</v>
      </c>
      <c r="B199" s="665" t="s">
        <v>2321</v>
      </c>
      <c r="C199" s="665" t="s">
        <v>1268</v>
      </c>
      <c r="D199" s="665" t="s">
        <v>1269</v>
      </c>
      <c r="E199" s="665" t="s">
        <v>2317</v>
      </c>
      <c r="F199" s="668"/>
      <c r="G199" s="668"/>
      <c r="H199" s="681">
        <v>0</v>
      </c>
      <c r="I199" s="668">
        <v>6.2</v>
      </c>
      <c r="J199" s="668">
        <v>988.9</v>
      </c>
      <c r="K199" s="681">
        <v>1</v>
      </c>
      <c r="L199" s="668">
        <v>6.2</v>
      </c>
      <c r="M199" s="669">
        <v>988.9</v>
      </c>
    </row>
    <row r="200" spans="1:13" ht="14.4" customHeight="1" x14ac:dyDescent="0.3">
      <c r="A200" s="664" t="s">
        <v>562</v>
      </c>
      <c r="B200" s="665" t="s">
        <v>2411</v>
      </c>
      <c r="C200" s="665" t="s">
        <v>1976</v>
      </c>
      <c r="D200" s="665" t="s">
        <v>2412</v>
      </c>
      <c r="E200" s="665" t="s">
        <v>2413</v>
      </c>
      <c r="F200" s="668">
        <v>1</v>
      </c>
      <c r="G200" s="668">
        <v>249.38999999999993</v>
      </c>
      <c r="H200" s="681">
        <v>1</v>
      </c>
      <c r="I200" s="668"/>
      <c r="J200" s="668"/>
      <c r="K200" s="681">
        <v>0</v>
      </c>
      <c r="L200" s="668">
        <v>1</v>
      </c>
      <c r="M200" s="669">
        <v>249.38999999999993</v>
      </c>
    </row>
    <row r="201" spans="1:13" ht="14.4" customHeight="1" x14ac:dyDescent="0.3">
      <c r="A201" s="664" t="s">
        <v>562</v>
      </c>
      <c r="B201" s="665" t="s">
        <v>2327</v>
      </c>
      <c r="C201" s="665" t="s">
        <v>2117</v>
      </c>
      <c r="D201" s="665" t="s">
        <v>2414</v>
      </c>
      <c r="E201" s="665" t="s">
        <v>2415</v>
      </c>
      <c r="F201" s="668"/>
      <c r="G201" s="668"/>
      <c r="H201" s="681">
        <v>0</v>
      </c>
      <c r="I201" s="668">
        <v>1</v>
      </c>
      <c r="J201" s="668">
        <v>90.66</v>
      </c>
      <c r="K201" s="681">
        <v>1</v>
      </c>
      <c r="L201" s="668">
        <v>1</v>
      </c>
      <c r="M201" s="669">
        <v>90.66</v>
      </c>
    </row>
    <row r="202" spans="1:13" ht="14.4" customHeight="1" x14ac:dyDescent="0.3">
      <c r="A202" s="664" t="s">
        <v>562</v>
      </c>
      <c r="B202" s="665" t="s">
        <v>2416</v>
      </c>
      <c r="C202" s="665" t="s">
        <v>1867</v>
      </c>
      <c r="D202" s="665" t="s">
        <v>1868</v>
      </c>
      <c r="E202" s="665" t="s">
        <v>1869</v>
      </c>
      <c r="F202" s="668"/>
      <c r="G202" s="668"/>
      <c r="H202" s="681">
        <v>0</v>
      </c>
      <c r="I202" s="668">
        <v>2</v>
      </c>
      <c r="J202" s="668">
        <v>142.34</v>
      </c>
      <c r="K202" s="681">
        <v>1</v>
      </c>
      <c r="L202" s="668">
        <v>2</v>
      </c>
      <c r="M202" s="669">
        <v>142.34</v>
      </c>
    </row>
    <row r="203" spans="1:13" ht="14.4" customHeight="1" x14ac:dyDescent="0.3">
      <c r="A203" s="664" t="s">
        <v>562</v>
      </c>
      <c r="B203" s="665" t="s">
        <v>2333</v>
      </c>
      <c r="C203" s="665" t="s">
        <v>1646</v>
      </c>
      <c r="D203" s="665" t="s">
        <v>1647</v>
      </c>
      <c r="E203" s="665" t="s">
        <v>1648</v>
      </c>
      <c r="F203" s="668"/>
      <c r="G203" s="668"/>
      <c r="H203" s="681">
        <v>0</v>
      </c>
      <c r="I203" s="668">
        <v>1</v>
      </c>
      <c r="J203" s="668">
        <v>198.89</v>
      </c>
      <c r="K203" s="681">
        <v>1</v>
      </c>
      <c r="L203" s="668">
        <v>1</v>
      </c>
      <c r="M203" s="669">
        <v>198.89</v>
      </c>
    </row>
    <row r="204" spans="1:13" ht="14.4" customHeight="1" x14ac:dyDescent="0.3">
      <c r="A204" s="664" t="s">
        <v>562</v>
      </c>
      <c r="B204" s="665" t="s">
        <v>2333</v>
      </c>
      <c r="C204" s="665" t="s">
        <v>1170</v>
      </c>
      <c r="D204" s="665" t="s">
        <v>1171</v>
      </c>
      <c r="E204" s="665" t="s">
        <v>1143</v>
      </c>
      <c r="F204" s="668"/>
      <c r="G204" s="668"/>
      <c r="H204" s="681">
        <v>0</v>
      </c>
      <c r="I204" s="668">
        <v>3</v>
      </c>
      <c r="J204" s="668">
        <v>406.79999999999995</v>
      </c>
      <c r="K204" s="681">
        <v>1</v>
      </c>
      <c r="L204" s="668">
        <v>3</v>
      </c>
      <c r="M204" s="669">
        <v>406.79999999999995</v>
      </c>
    </row>
    <row r="205" spans="1:13" ht="14.4" customHeight="1" x14ac:dyDescent="0.3">
      <c r="A205" s="664" t="s">
        <v>562</v>
      </c>
      <c r="B205" s="665" t="s">
        <v>2333</v>
      </c>
      <c r="C205" s="665" t="s">
        <v>1150</v>
      </c>
      <c r="D205" s="665" t="s">
        <v>1151</v>
      </c>
      <c r="E205" s="665" t="s">
        <v>1152</v>
      </c>
      <c r="F205" s="668"/>
      <c r="G205" s="668"/>
      <c r="H205" s="681">
        <v>0</v>
      </c>
      <c r="I205" s="668">
        <v>10</v>
      </c>
      <c r="J205" s="668">
        <v>1386.3</v>
      </c>
      <c r="K205" s="681">
        <v>1</v>
      </c>
      <c r="L205" s="668">
        <v>10</v>
      </c>
      <c r="M205" s="669">
        <v>1386.3</v>
      </c>
    </row>
    <row r="206" spans="1:13" ht="14.4" customHeight="1" x14ac:dyDescent="0.3">
      <c r="A206" s="664" t="s">
        <v>562</v>
      </c>
      <c r="B206" s="665" t="s">
        <v>2333</v>
      </c>
      <c r="C206" s="665" t="s">
        <v>1147</v>
      </c>
      <c r="D206" s="665" t="s">
        <v>1148</v>
      </c>
      <c r="E206" s="665" t="s">
        <v>1152</v>
      </c>
      <c r="F206" s="668"/>
      <c r="G206" s="668"/>
      <c r="H206" s="681">
        <v>0</v>
      </c>
      <c r="I206" s="668">
        <v>8</v>
      </c>
      <c r="J206" s="668">
        <v>1251.92</v>
      </c>
      <c r="K206" s="681">
        <v>1</v>
      </c>
      <c r="L206" s="668">
        <v>8</v>
      </c>
      <c r="M206" s="669">
        <v>1251.92</v>
      </c>
    </row>
    <row r="207" spans="1:13" ht="14.4" customHeight="1" x14ac:dyDescent="0.3">
      <c r="A207" s="664" t="s">
        <v>562</v>
      </c>
      <c r="B207" s="665" t="s">
        <v>2333</v>
      </c>
      <c r="C207" s="665" t="s">
        <v>1141</v>
      </c>
      <c r="D207" s="665" t="s">
        <v>1142</v>
      </c>
      <c r="E207" s="665" t="s">
        <v>1143</v>
      </c>
      <c r="F207" s="668"/>
      <c r="G207" s="668"/>
      <c r="H207" s="681">
        <v>0</v>
      </c>
      <c r="I207" s="668">
        <v>1</v>
      </c>
      <c r="J207" s="668">
        <v>148.96</v>
      </c>
      <c r="K207" s="681">
        <v>1</v>
      </c>
      <c r="L207" s="668">
        <v>1</v>
      </c>
      <c r="M207" s="669">
        <v>148.96</v>
      </c>
    </row>
    <row r="208" spans="1:13" ht="14.4" customHeight="1" x14ac:dyDescent="0.3">
      <c r="A208" s="664" t="s">
        <v>562</v>
      </c>
      <c r="B208" s="665" t="s">
        <v>2333</v>
      </c>
      <c r="C208" s="665" t="s">
        <v>2126</v>
      </c>
      <c r="D208" s="665" t="s">
        <v>2127</v>
      </c>
      <c r="E208" s="665" t="s">
        <v>1155</v>
      </c>
      <c r="F208" s="668"/>
      <c r="G208" s="668"/>
      <c r="H208" s="681">
        <v>0</v>
      </c>
      <c r="I208" s="668">
        <v>1</v>
      </c>
      <c r="J208" s="668">
        <v>111.95</v>
      </c>
      <c r="K208" s="681">
        <v>1</v>
      </c>
      <c r="L208" s="668">
        <v>1</v>
      </c>
      <c r="M208" s="669">
        <v>111.95</v>
      </c>
    </row>
    <row r="209" spans="1:13" ht="14.4" customHeight="1" x14ac:dyDescent="0.3">
      <c r="A209" s="664" t="s">
        <v>562</v>
      </c>
      <c r="B209" s="665" t="s">
        <v>2333</v>
      </c>
      <c r="C209" s="665" t="s">
        <v>1153</v>
      </c>
      <c r="D209" s="665" t="s">
        <v>1154</v>
      </c>
      <c r="E209" s="665" t="s">
        <v>1155</v>
      </c>
      <c r="F209" s="668"/>
      <c r="G209" s="668"/>
      <c r="H209" s="681">
        <v>0</v>
      </c>
      <c r="I209" s="668">
        <v>1</v>
      </c>
      <c r="J209" s="668">
        <v>111.95</v>
      </c>
      <c r="K209" s="681">
        <v>1</v>
      </c>
      <c r="L209" s="668">
        <v>1</v>
      </c>
      <c r="M209" s="669">
        <v>111.95</v>
      </c>
    </row>
    <row r="210" spans="1:13" ht="14.4" customHeight="1" x14ac:dyDescent="0.3">
      <c r="A210" s="664" t="s">
        <v>562</v>
      </c>
      <c r="B210" s="665" t="s">
        <v>2333</v>
      </c>
      <c r="C210" s="665" t="s">
        <v>1178</v>
      </c>
      <c r="D210" s="665" t="s">
        <v>1179</v>
      </c>
      <c r="E210" s="665" t="s">
        <v>1177</v>
      </c>
      <c r="F210" s="668"/>
      <c r="G210" s="668"/>
      <c r="H210" s="681">
        <v>0</v>
      </c>
      <c r="I210" s="668">
        <v>2</v>
      </c>
      <c r="J210" s="668">
        <v>245.38</v>
      </c>
      <c r="K210" s="681">
        <v>1</v>
      </c>
      <c r="L210" s="668">
        <v>2</v>
      </c>
      <c r="M210" s="669">
        <v>245.38</v>
      </c>
    </row>
    <row r="211" spans="1:13" ht="14.4" customHeight="1" x14ac:dyDescent="0.3">
      <c r="A211" s="664" t="s">
        <v>562</v>
      </c>
      <c r="B211" s="665" t="s">
        <v>2333</v>
      </c>
      <c r="C211" s="665" t="s">
        <v>2128</v>
      </c>
      <c r="D211" s="665" t="s">
        <v>2129</v>
      </c>
      <c r="E211" s="665" t="s">
        <v>1177</v>
      </c>
      <c r="F211" s="668"/>
      <c r="G211" s="668"/>
      <c r="H211" s="681">
        <v>0</v>
      </c>
      <c r="I211" s="668">
        <v>1</v>
      </c>
      <c r="J211" s="668">
        <v>145.49999999999997</v>
      </c>
      <c r="K211" s="681">
        <v>1</v>
      </c>
      <c r="L211" s="668">
        <v>1</v>
      </c>
      <c r="M211" s="669">
        <v>145.49999999999997</v>
      </c>
    </row>
    <row r="212" spans="1:13" ht="14.4" customHeight="1" x14ac:dyDescent="0.3">
      <c r="A212" s="664" t="s">
        <v>562</v>
      </c>
      <c r="B212" s="665" t="s">
        <v>2333</v>
      </c>
      <c r="C212" s="665" t="s">
        <v>1180</v>
      </c>
      <c r="D212" s="665" t="s">
        <v>2335</v>
      </c>
      <c r="E212" s="665" t="s">
        <v>1182</v>
      </c>
      <c r="F212" s="668"/>
      <c r="G212" s="668"/>
      <c r="H212" s="681">
        <v>0</v>
      </c>
      <c r="I212" s="668">
        <v>4</v>
      </c>
      <c r="J212" s="668">
        <v>717.04</v>
      </c>
      <c r="K212" s="681">
        <v>1</v>
      </c>
      <c r="L212" s="668">
        <v>4</v>
      </c>
      <c r="M212" s="669">
        <v>717.04</v>
      </c>
    </row>
    <row r="213" spans="1:13" ht="14.4" customHeight="1" x14ac:dyDescent="0.3">
      <c r="A213" s="664" t="s">
        <v>562</v>
      </c>
      <c r="B213" s="665" t="s">
        <v>2333</v>
      </c>
      <c r="C213" s="665" t="s">
        <v>1185</v>
      </c>
      <c r="D213" s="665" t="s">
        <v>1186</v>
      </c>
      <c r="E213" s="665" t="s">
        <v>1177</v>
      </c>
      <c r="F213" s="668"/>
      <c r="G213" s="668"/>
      <c r="H213" s="681">
        <v>0</v>
      </c>
      <c r="I213" s="668">
        <v>1</v>
      </c>
      <c r="J213" s="668">
        <v>129.97</v>
      </c>
      <c r="K213" s="681">
        <v>1</v>
      </c>
      <c r="L213" s="668">
        <v>1</v>
      </c>
      <c r="M213" s="669">
        <v>129.97</v>
      </c>
    </row>
    <row r="214" spans="1:13" ht="14.4" customHeight="1" x14ac:dyDescent="0.3">
      <c r="A214" s="664" t="s">
        <v>562</v>
      </c>
      <c r="B214" s="665" t="s">
        <v>2333</v>
      </c>
      <c r="C214" s="665" t="s">
        <v>1183</v>
      </c>
      <c r="D214" s="665" t="s">
        <v>1184</v>
      </c>
      <c r="E214" s="665" t="s">
        <v>1177</v>
      </c>
      <c r="F214" s="668"/>
      <c r="G214" s="668"/>
      <c r="H214" s="681">
        <v>0</v>
      </c>
      <c r="I214" s="668">
        <v>1</v>
      </c>
      <c r="J214" s="668">
        <v>129.97</v>
      </c>
      <c r="K214" s="681">
        <v>1</v>
      </c>
      <c r="L214" s="668">
        <v>1</v>
      </c>
      <c r="M214" s="669">
        <v>129.97</v>
      </c>
    </row>
    <row r="215" spans="1:13" ht="14.4" customHeight="1" thickBot="1" x14ac:dyDescent="0.35">
      <c r="A215" s="670" t="s">
        <v>568</v>
      </c>
      <c r="B215" s="671" t="s">
        <v>2323</v>
      </c>
      <c r="C215" s="671" t="s">
        <v>1972</v>
      </c>
      <c r="D215" s="671" t="s">
        <v>1973</v>
      </c>
      <c r="E215" s="671" t="s">
        <v>2404</v>
      </c>
      <c r="F215" s="674"/>
      <c r="G215" s="674"/>
      <c r="H215" s="682">
        <v>0</v>
      </c>
      <c r="I215" s="674">
        <v>4</v>
      </c>
      <c r="J215" s="674">
        <v>120</v>
      </c>
      <c r="K215" s="682">
        <v>1</v>
      </c>
      <c r="L215" s="674">
        <v>4</v>
      </c>
      <c r="M215" s="675">
        <v>120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1417</v>
      </c>
      <c r="C3" s="461">
        <f>SUM(C6:C1048576)</f>
        <v>471</v>
      </c>
      <c r="D3" s="461">
        <f>SUM(D6:D1048576)</f>
        <v>886</v>
      </c>
      <c r="E3" s="462">
        <f>SUM(E6:E1048576)</f>
        <v>0</v>
      </c>
      <c r="F3" s="459">
        <f>IF(SUM($B3:$E3)=0,"",B3/SUM($B3:$E3))</f>
        <v>0.51081470800288398</v>
      </c>
      <c r="G3" s="457">
        <f t="shared" ref="G3:I3" si="0">IF(SUM($B3:$E3)=0,"",C3/SUM($B3:$E3))</f>
        <v>0.16979091564527757</v>
      </c>
      <c r="H3" s="457">
        <f t="shared" si="0"/>
        <v>0.31939437635183848</v>
      </c>
      <c r="I3" s="458">
        <f t="shared" si="0"/>
        <v>0</v>
      </c>
      <c r="J3" s="461">
        <f>SUM(J6:J1048576)</f>
        <v>185</v>
      </c>
      <c r="K3" s="461">
        <f>SUM(K6:K1048576)</f>
        <v>252</v>
      </c>
      <c r="L3" s="461">
        <f>SUM(L6:L1048576)</f>
        <v>886</v>
      </c>
      <c r="M3" s="462">
        <f>SUM(M6:M1048576)</f>
        <v>0</v>
      </c>
      <c r="N3" s="459">
        <f>IF(SUM($J3:$M3)=0,"",J3/SUM($J3:$M3))</f>
        <v>0.13983371126228269</v>
      </c>
      <c r="O3" s="457">
        <f t="shared" ref="O3:Q3" si="1">IF(SUM($J3:$M3)=0,"",K3/SUM($J3:$M3))</f>
        <v>0.19047619047619047</v>
      </c>
      <c r="P3" s="457">
        <f t="shared" si="1"/>
        <v>0.66969009826152681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2418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2419</v>
      </c>
      <c r="B7" s="713">
        <v>410</v>
      </c>
      <c r="C7" s="668">
        <v>62</v>
      </c>
      <c r="D7" s="668">
        <v>257</v>
      </c>
      <c r="E7" s="669"/>
      <c r="F7" s="710">
        <v>0.56241426611796985</v>
      </c>
      <c r="G7" s="681">
        <v>8.5048010973936897E-2</v>
      </c>
      <c r="H7" s="681">
        <v>0.35253772290809327</v>
      </c>
      <c r="I7" s="716">
        <v>0</v>
      </c>
      <c r="J7" s="713">
        <v>39</v>
      </c>
      <c r="K7" s="668">
        <v>49</v>
      </c>
      <c r="L7" s="668">
        <v>257</v>
      </c>
      <c r="M7" s="669"/>
      <c r="N7" s="710">
        <v>0.11304347826086956</v>
      </c>
      <c r="O7" s="681">
        <v>0.14202898550724638</v>
      </c>
      <c r="P7" s="681">
        <v>0.74492753623188401</v>
      </c>
      <c r="Q7" s="704">
        <v>0</v>
      </c>
    </row>
    <row r="8" spans="1:17" ht="14.4" customHeight="1" x14ac:dyDescent="0.3">
      <c r="A8" s="707" t="s">
        <v>2420</v>
      </c>
      <c r="B8" s="713">
        <v>260</v>
      </c>
      <c r="C8" s="668">
        <v>197</v>
      </c>
      <c r="D8" s="668">
        <v>337</v>
      </c>
      <c r="E8" s="669"/>
      <c r="F8" s="710">
        <v>0.32745591939546598</v>
      </c>
      <c r="G8" s="681">
        <v>0.24811083123425692</v>
      </c>
      <c r="H8" s="681">
        <v>0.4244332493702771</v>
      </c>
      <c r="I8" s="716">
        <v>0</v>
      </c>
      <c r="J8" s="713">
        <v>40</v>
      </c>
      <c r="K8" s="668">
        <v>87</v>
      </c>
      <c r="L8" s="668">
        <v>337</v>
      </c>
      <c r="M8" s="669"/>
      <c r="N8" s="710">
        <v>8.6206896551724144E-2</v>
      </c>
      <c r="O8" s="681">
        <v>0.1875</v>
      </c>
      <c r="P8" s="681">
        <v>0.72629310344827591</v>
      </c>
      <c r="Q8" s="704">
        <v>0</v>
      </c>
    </row>
    <row r="9" spans="1:17" ht="14.4" customHeight="1" x14ac:dyDescent="0.3">
      <c r="A9" s="707" t="s">
        <v>2421</v>
      </c>
      <c r="B9" s="713">
        <v>211</v>
      </c>
      <c r="C9" s="668">
        <v>132</v>
      </c>
      <c r="D9" s="668">
        <v>226</v>
      </c>
      <c r="E9" s="669"/>
      <c r="F9" s="710">
        <v>0.37082601054481545</v>
      </c>
      <c r="G9" s="681">
        <v>0.23198594024604569</v>
      </c>
      <c r="H9" s="681">
        <v>0.39718804920913886</v>
      </c>
      <c r="I9" s="716">
        <v>0</v>
      </c>
      <c r="J9" s="713">
        <v>33</v>
      </c>
      <c r="K9" s="668">
        <v>68</v>
      </c>
      <c r="L9" s="668">
        <v>226</v>
      </c>
      <c r="M9" s="669"/>
      <c r="N9" s="710">
        <v>0.10091743119266056</v>
      </c>
      <c r="O9" s="681">
        <v>0.20795107033639143</v>
      </c>
      <c r="P9" s="681">
        <v>0.69113149847094801</v>
      </c>
      <c r="Q9" s="704">
        <v>0</v>
      </c>
    </row>
    <row r="10" spans="1:17" ht="14.4" customHeight="1" x14ac:dyDescent="0.3">
      <c r="A10" s="707" t="s">
        <v>2422</v>
      </c>
      <c r="B10" s="713">
        <v>35</v>
      </c>
      <c r="C10" s="668"/>
      <c r="D10" s="668"/>
      <c r="E10" s="669"/>
      <c r="F10" s="710">
        <v>1</v>
      </c>
      <c r="G10" s="681">
        <v>0</v>
      </c>
      <c r="H10" s="681">
        <v>0</v>
      </c>
      <c r="I10" s="716">
        <v>0</v>
      </c>
      <c r="J10" s="713">
        <v>15</v>
      </c>
      <c r="K10" s="668"/>
      <c r="L10" s="668"/>
      <c r="M10" s="669"/>
      <c r="N10" s="710">
        <v>1</v>
      </c>
      <c r="O10" s="681">
        <v>0</v>
      </c>
      <c r="P10" s="681">
        <v>0</v>
      </c>
      <c r="Q10" s="704">
        <v>0</v>
      </c>
    </row>
    <row r="11" spans="1:17" ht="14.4" customHeight="1" x14ac:dyDescent="0.3">
      <c r="A11" s="707" t="s">
        <v>2423</v>
      </c>
      <c r="B11" s="713">
        <v>460</v>
      </c>
      <c r="C11" s="668">
        <v>80</v>
      </c>
      <c r="D11" s="668">
        <v>66</v>
      </c>
      <c r="E11" s="669"/>
      <c r="F11" s="710">
        <v>0.75907590759075905</v>
      </c>
      <c r="G11" s="681">
        <v>0.132013201320132</v>
      </c>
      <c r="H11" s="681">
        <v>0.10891089108910891</v>
      </c>
      <c r="I11" s="716">
        <v>0</v>
      </c>
      <c r="J11" s="713">
        <v>38</v>
      </c>
      <c r="K11" s="668">
        <v>48</v>
      </c>
      <c r="L11" s="668">
        <v>66</v>
      </c>
      <c r="M11" s="669"/>
      <c r="N11" s="710">
        <v>0.25</v>
      </c>
      <c r="O11" s="681">
        <v>0.31578947368421051</v>
      </c>
      <c r="P11" s="681">
        <v>0.43421052631578949</v>
      </c>
      <c r="Q11" s="704">
        <v>0</v>
      </c>
    </row>
    <row r="12" spans="1:17" ht="14.4" customHeight="1" x14ac:dyDescent="0.3">
      <c r="A12" s="707" t="s">
        <v>2424</v>
      </c>
      <c r="B12" s="713">
        <v>3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2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thickBot="1" x14ac:dyDescent="0.35">
      <c r="A13" s="708" t="s">
        <v>2425</v>
      </c>
      <c r="B13" s="714">
        <v>38</v>
      </c>
      <c r="C13" s="674"/>
      <c r="D13" s="674"/>
      <c r="E13" s="675"/>
      <c r="F13" s="711">
        <v>1</v>
      </c>
      <c r="G13" s="682">
        <v>0</v>
      </c>
      <c r="H13" s="682">
        <v>0</v>
      </c>
      <c r="I13" s="717">
        <v>0</v>
      </c>
      <c r="J13" s="714">
        <v>18</v>
      </c>
      <c r="K13" s="674"/>
      <c r="L13" s="674"/>
      <c r="M13" s="675"/>
      <c r="N13" s="711">
        <v>1</v>
      </c>
      <c r="O13" s="682">
        <v>0</v>
      </c>
      <c r="P13" s="682">
        <v>0</v>
      </c>
      <c r="Q13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4</v>
      </c>
      <c r="B5" s="649" t="s">
        <v>2184</v>
      </c>
      <c r="C5" s="652">
        <v>2479609.9900000007</v>
      </c>
      <c r="D5" s="652">
        <v>1729</v>
      </c>
      <c r="E5" s="652">
        <v>1381320.0200000007</v>
      </c>
      <c r="F5" s="718">
        <v>0.55707148526208361</v>
      </c>
      <c r="G5" s="652">
        <v>1098</v>
      </c>
      <c r="H5" s="718">
        <v>0.63504916136495082</v>
      </c>
      <c r="I5" s="652">
        <v>1098289.97</v>
      </c>
      <c r="J5" s="718">
        <v>0.44292851473791639</v>
      </c>
      <c r="K5" s="652">
        <v>631</v>
      </c>
      <c r="L5" s="718">
        <v>0.36495083863504918</v>
      </c>
      <c r="M5" s="652" t="s">
        <v>74</v>
      </c>
      <c r="N5" s="277"/>
    </row>
    <row r="6" spans="1:14" ht="14.4" customHeight="1" x14ac:dyDescent="0.3">
      <c r="A6" s="648">
        <v>4</v>
      </c>
      <c r="B6" s="649" t="s">
        <v>2426</v>
      </c>
      <c r="C6" s="652">
        <v>249137.65000000002</v>
      </c>
      <c r="D6" s="652">
        <v>710</v>
      </c>
      <c r="E6" s="652">
        <v>137487.39000000004</v>
      </c>
      <c r="F6" s="718">
        <v>0.55185312215957738</v>
      </c>
      <c r="G6" s="652">
        <v>393</v>
      </c>
      <c r="H6" s="718">
        <v>0.55352112676056342</v>
      </c>
      <c r="I6" s="652">
        <v>111650.25999999997</v>
      </c>
      <c r="J6" s="718">
        <v>0.44814687784042256</v>
      </c>
      <c r="K6" s="652">
        <v>317</v>
      </c>
      <c r="L6" s="718">
        <v>0.44647887323943664</v>
      </c>
      <c r="M6" s="652" t="s">
        <v>1</v>
      </c>
      <c r="N6" s="277"/>
    </row>
    <row r="7" spans="1:14" ht="14.4" customHeight="1" x14ac:dyDescent="0.3">
      <c r="A7" s="648">
        <v>4</v>
      </c>
      <c r="B7" s="649" t="s">
        <v>2427</v>
      </c>
      <c r="C7" s="652">
        <v>0</v>
      </c>
      <c r="D7" s="652">
        <v>77</v>
      </c>
      <c r="E7" s="652">
        <v>0</v>
      </c>
      <c r="F7" s="718" t="s">
        <v>545</v>
      </c>
      <c r="G7" s="652">
        <v>64</v>
      </c>
      <c r="H7" s="718">
        <v>0.83116883116883122</v>
      </c>
      <c r="I7" s="652">
        <v>0</v>
      </c>
      <c r="J7" s="718" t="s">
        <v>545</v>
      </c>
      <c r="K7" s="652">
        <v>13</v>
      </c>
      <c r="L7" s="718">
        <v>0.16883116883116883</v>
      </c>
      <c r="M7" s="652" t="s">
        <v>1</v>
      </c>
      <c r="N7" s="277"/>
    </row>
    <row r="8" spans="1:14" ht="14.4" customHeight="1" x14ac:dyDescent="0.3">
      <c r="A8" s="648">
        <v>4</v>
      </c>
      <c r="B8" s="649" t="s">
        <v>2428</v>
      </c>
      <c r="C8" s="652">
        <v>2230472.3400000008</v>
      </c>
      <c r="D8" s="652">
        <v>942</v>
      </c>
      <c r="E8" s="652">
        <v>1243832.6300000006</v>
      </c>
      <c r="F8" s="718">
        <v>0.55765436212493003</v>
      </c>
      <c r="G8" s="652">
        <v>641</v>
      </c>
      <c r="H8" s="718">
        <v>0.68046709129511673</v>
      </c>
      <c r="I8" s="652">
        <v>986639.71</v>
      </c>
      <c r="J8" s="718">
        <v>0.44234563787506981</v>
      </c>
      <c r="K8" s="652">
        <v>301</v>
      </c>
      <c r="L8" s="718">
        <v>0.31953290870488321</v>
      </c>
      <c r="M8" s="652" t="s">
        <v>1</v>
      </c>
      <c r="N8" s="277"/>
    </row>
    <row r="9" spans="1:14" ht="14.4" customHeight="1" x14ac:dyDescent="0.3">
      <c r="A9" s="648" t="s">
        <v>2429</v>
      </c>
      <c r="B9" s="649" t="s">
        <v>3</v>
      </c>
      <c r="C9" s="652">
        <v>2479609.9900000007</v>
      </c>
      <c r="D9" s="652">
        <v>1729</v>
      </c>
      <c r="E9" s="652">
        <v>1381320.0200000007</v>
      </c>
      <c r="F9" s="718">
        <v>0.55707148526208361</v>
      </c>
      <c r="G9" s="652">
        <v>1098</v>
      </c>
      <c r="H9" s="718">
        <v>0.63504916136495082</v>
      </c>
      <c r="I9" s="652">
        <v>1098289.97</v>
      </c>
      <c r="J9" s="718">
        <v>0.44292851473791639</v>
      </c>
      <c r="K9" s="652">
        <v>631</v>
      </c>
      <c r="L9" s="718">
        <v>0.36495083863504918</v>
      </c>
      <c r="M9" s="652" t="s">
        <v>547</v>
      </c>
      <c r="N9" s="277"/>
    </row>
    <row r="11" spans="1:14" ht="14.4" customHeight="1" x14ac:dyDescent="0.3">
      <c r="A11" s="648">
        <v>4</v>
      </c>
      <c r="B11" s="649" t="s">
        <v>2184</v>
      </c>
      <c r="C11" s="652" t="s">
        <v>545</v>
      </c>
      <c r="D11" s="652" t="s">
        <v>545</v>
      </c>
      <c r="E11" s="652" t="s">
        <v>545</v>
      </c>
      <c r="F11" s="718" t="s">
        <v>545</v>
      </c>
      <c r="G11" s="652" t="s">
        <v>545</v>
      </c>
      <c r="H11" s="718" t="s">
        <v>545</v>
      </c>
      <c r="I11" s="652" t="s">
        <v>545</v>
      </c>
      <c r="J11" s="718" t="s">
        <v>545</v>
      </c>
      <c r="K11" s="652" t="s">
        <v>545</v>
      </c>
      <c r="L11" s="718" t="s">
        <v>545</v>
      </c>
      <c r="M11" s="652" t="s">
        <v>74</v>
      </c>
      <c r="N11" s="277"/>
    </row>
    <row r="12" spans="1:14" ht="14.4" customHeight="1" x14ac:dyDescent="0.3">
      <c r="A12" s="648" t="s">
        <v>2430</v>
      </c>
      <c r="B12" s="649" t="s">
        <v>2426</v>
      </c>
      <c r="C12" s="652">
        <v>24917.610000000008</v>
      </c>
      <c r="D12" s="652">
        <v>109</v>
      </c>
      <c r="E12" s="652">
        <v>10545.520000000004</v>
      </c>
      <c r="F12" s="718">
        <v>0.42321554916382431</v>
      </c>
      <c r="G12" s="652">
        <v>45</v>
      </c>
      <c r="H12" s="718">
        <v>0.41284403669724773</v>
      </c>
      <c r="I12" s="652">
        <v>14372.090000000004</v>
      </c>
      <c r="J12" s="718">
        <v>0.57678445083617569</v>
      </c>
      <c r="K12" s="652">
        <v>64</v>
      </c>
      <c r="L12" s="718">
        <v>0.58715596330275233</v>
      </c>
      <c r="M12" s="652" t="s">
        <v>1</v>
      </c>
      <c r="N12" s="277"/>
    </row>
    <row r="13" spans="1:14" ht="14.4" customHeight="1" x14ac:dyDescent="0.3">
      <c r="A13" s="648" t="s">
        <v>2430</v>
      </c>
      <c r="B13" s="649" t="s">
        <v>2427</v>
      </c>
      <c r="C13" s="652">
        <v>0</v>
      </c>
      <c r="D13" s="652">
        <v>12</v>
      </c>
      <c r="E13" s="652">
        <v>0</v>
      </c>
      <c r="F13" s="718" t="s">
        <v>545</v>
      </c>
      <c r="G13" s="652">
        <v>8</v>
      </c>
      <c r="H13" s="718">
        <v>0.66666666666666663</v>
      </c>
      <c r="I13" s="652">
        <v>0</v>
      </c>
      <c r="J13" s="718" t="s">
        <v>545</v>
      </c>
      <c r="K13" s="652">
        <v>4</v>
      </c>
      <c r="L13" s="718">
        <v>0.33333333333333331</v>
      </c>
      <c r="M13" s="652" t="s">
        <v>1</v>
      </c>
      <c r="N13" s="277"/>
    </row>
    <row r="14" spans="1:14" ht="14.4" customHeight="1" x14ac:dyDescent="0.3">
      <c r="A14" s="648" t="s">
        <v>2430</v>
      </c>
      <c r="B14" s="649" t="s">
        <v>2431</v>
      </c>
      <c r="C14" s="652">
        <v>24917.610000000008</v>
      </c>
      <c r="D14" s="652">
        <v>121</v>
      </c>
      <c r="E14" s="652">
        <v>10545.520000000004</v>
      </c>
      <c r="F14" s="718">
        <v>0.42321554916382431</v>
      </c>
      <c r="G14" s="652">
        <v>53</v>
      </c>
      <c r="H14" s="718">
        <v>0.43801652892561982</v>
      </c>
      <c r="I14" s="652">
        <v>14372.090000000004</v>
      </c>
      <c r="J14" s="718">
        <v>0.57678445083617569</v>
      </c>
      <c r="K14" s="652">
        <v>68</v>
      </c>
      <c r="L14" s="718">
        <v>0.56198347107438018</v>
      </c>
      <c r="M14" s="652" t="s">
        <v>551</v>
      </c>
      <c r="N14" s="277"/>
    </row>
    <row r="15" spans="1:14" ht="14.4" customHeight="1" x14ac:dyDescent="0.3">
      <c r="A15" s="648" t="s">
        <v>545</v>
      </c>
      <c r="B15" s="649" t="s">
        <v>545</v>
      </c>
      <c r="C15" s="652" t="s">
        <v>545</v>
      </c>
      <c r="D15" s="652" t="s">
        <v>545</v>
      </c>
      <c r="E15" s="652" t="s">
        <v>545</v>
      </c>
      <c r="F15" s="718" t="s">
        <v>545</v>
      </c>
      <c r="G15" s="652" t="s">
        <v>545</v>
      </c>
      <c r="H15" s="718" t="s">
        <v>545</v>
      </c>
      <c r="I15" s="652" t="s">
        <v>545</v>
      </c>
      <c r="J15" s="718" t="s">
        <v>545</v>
      </c>
      <c r="K15" s="652" t="s">
        <v>545</v>
      </c>
      <c r="L15" s="718" t="s">
        <v>545</v>
      </c>
      <c r="M15" s="652" t="s">
        <v>552</v>
      </c>
      <c r="N15" s="277"/>
    </row>
    <row r="16" spans="1:14" ht="14.4" customHeight="1" x14ac:dyDescent="0.3">
      <c r="A16" s="648" t="s">
        <v>2432</v>
      </c>
      <c r="B16" s="649" t="s">
        <v>2426</v>
      </c>
      <c r="C16" s="652">
        <v>184152.85000000003</v>
      </c>
      <c r="D16" s="652">
        <v>463</v>
      </c>
      <c r="E16" s="652">
        <v>104490.31000000006</v>
      </c>
      <c r="F16" s="718">
        <v>0.56741076773995103</v>
      </c>
      <c r="G16" s="652">
        <v>278</v>
      </c>
      <c r="H16" s="718">
        <v>0.60043196544276456</v>
      </c>
      <c r="I16" s="652">
        <v>79662.539999999964</v>
      </c>
      <c r="J16" s="718">
        <v>0.43258923226004892</v>
      </c>
      <c r="K16" s="652">
        <v>185</v>
      </c>
      <c r="L16" s="718">
        <v>0.39956803455723544</v>
      </c>
      <c r="M16" s="652" t="s">
        <v>1</v>
      </c>
      <c r="N16" s="277"/>
    </row>
    <row r="17" spans="1:14" ht="14.4" customHeight="1" x14ac:dyDescent="0.3">
      <c r="A17" s="648" t="s">
        <v>2432</v>
      </c>
      <c r="B17" s="649" t="s">
        <v>2427</v>
      </c>
      <c r="C17" s="652">
        <v>0</v>
      </c>
      <c r="D17" s="652">
        <v>56</v>
      </c>
      <c r="E17" s="652">
        <v>0</v>
      </c>
      <c r="F17" s="718" t="s">
        <v>545</v>
      </c>
      <c r="G17" s="652">
        <v>48</v>
      </c>
      <c r="H17" s="718">
        <v>0.8571428571428571</v>
      </c>
      <c r="I17" s="652">
        <v>0</v>
      </c>
      <c r="J17" s="718" t="s">
        <v>545</v>
      </c>
      <c r="K17" s="652">
        <v>8</v>
      </c>
      <c r="L17" s="718">
        <v>0.14285714285714285</v>
      </c>
      <c r="M17" s="652" t="s">
        <v>1</v>
      </c>
      <c r="N17" s="277"/>
    </row>
    <row r="18" spans="1:14" ht="14.4" customHeight="1" x14ac:dyDescent="0.3">
      <c r="A18" s="648" t="s">
        <v>2432</v>
      </c>
      <c r="B18" s="649" t="s">
        <v>2428</v>
      </c>
      <c r="C18" s="652">
        <v>2191671.8600000003</v>
      </c>
      <c r="D18" s="652">
        <v>920</v>
      </c>
      <c r="E18" s="652">
        <v>1236862.6300000006</v>
      </c>
      <c r="F18" s="718">
        <v>0.56434663079536018</v>
      </c>
      <c r="G18" s="652">
        <v>624</v>
      </c>
      <c r="H18" s="718">
        <v>0.67826086956521736</v>
      </c>
      <c r="I18" s="652">
        <v>954809.23</v>
      </c>
      <c r="J18" s="718">
        <v>0.43565336920463987</v>
      </c>
      <c r="K18" s="652">
        <v>296</v>
      </c>
      <c r="L18" s="718">
        <v>0.32173913043478258</v>
      </c>
      <c r="M18" s="652" t="s">
        <v>1</v>
      </c>
      <c r="N18" s="277"/>
    </row>
    <row r="19" spans="1:14" ht="14.4" customHeight="1" x14ac:dyDescent="0.3">
      <c r="A19" s="648" t="s">
        <v>2432</v>
      </c>
      <c r="B19" s="649" t="s">
        <v>2433</v>
      </c>
      <c r="C19" s="652">
        <v>2375824.7100000004</v>
      </c>
      <c r="D19" s="652">
        <v>1439</v>
      </c>
      <c r="E19" s="652">
        <v>1341352.9400000006</v>
      </c>
      <c r="F19" s="718">
        <v>0.56458413550215181</v>
      </c>
      <c r="G19" s="652">
        <v>950</v>
      </c>
      <c r="H19" s="718">
        <v>0.66018068102849203</v>
      </c>
      <c r="I19" s="652">
        <v>1034471.7699999999</v>
      </c>
      <c r="J19" s="718">
        <v>0.4354158644978483</v>
      </c>
      <c r="K19" s="652">
        <v>489</v>
      </c>
      <c r="L19" s="718">
        <v>0.33981931897150797</v>
      </c>
      <c r="M19" s="652" t="s">
        <v>551</v>
      </c>
      <c r="N19" s="277"/>
    </row>
    <row r="20" spans="1:14" ht="14.4" customHeight="1" x14ac:dyDescent="0.3">
      <c r="A20" s="648" t="s">
        <v>545</v>
      </c>
      <c r="B20" s="649" t="s">
        <v>545</v>
      </c>
      <c r="C20" s="652" t="s">
        <v>545</v>
      </c>
      <c r="D20" s="652" t="s">
        <v>545</v>
      </c>
      <c r="E20" s="652" t="s">
        <v>545</v>
      </c>
      <c r="F20" s="718" t="s">
        <v>545</v>
      </c>
      <c r="G20" s="652" t="s">
        <v>545</v>
      </c>
      <c r="H20" s="718" t="s">
        <v>545</v>
      </c>
      <c r="I20" s="652" t="s">
        <v>545</v>
      </c>
      <c r="J20" s="718" t="s">
        <v>545</v>
      </c>
      <c r="K20" s="652" t="s">
        <v>545</v>
      </c>
      <c r="L20" s="718" t="s">
        <v>545</v>
      </c>
      <c r="M20" s="652" t="s">
        <v>552</v>
      </c>
      <c r="N20" s="277"/>
    </row>
    <row r="21" spans="1:14" ht="14.4" customHeight="1" x14ac:dyDescent="0.3">
      <c r="A21" s="648" t="s">
        <v>2434</v>
      </c>
      <c r="B21" s="649" t="s">
        <v>2426</v>
      </c>
      <c r="C21" s="652">
        <v>34597.490000000005</v>
      </c>
      <c r="D21" s="652">
        <v>101</v>
      </c>
      <c r="E21" s="652">
        <v>19471.389999999996</v>
      </c>
      <c r="F21" s="718">
        <v>0.56279776365279655</v>
      </c>
      <c r="G21" s="652">
        <v>58</v>
      </c>
      <c r="H21" s="718">
        <v>0.57425742574257421</v>
      </c>
      <c r="I21" s="652">
        <v>15126.100000000006</v>
      </c>
      <c r="J21" s="718">
        <v>0.43720223634720334</v>
      </c>
      <c r="K21" s="652">
        <v>43</v>
      </c>
      <c r="L21" s="718">
        <v>0.42574257425742573</v>
      </c>
      <c r="M21" s="652" t="s">
        <v>1</v>
      </c>
      <c r="N21" s="277"/>
    </row>
    <row r="22" spans="1:14" ht="14.4" customHeight="1" x14ac:dyDescent="0.3">
      <c r="A22" s="648" t="s">
        <v>2434</v>
      </c>
      <c r="B22" s="649" t="s">
        <v>2427</v>
      </c>
      <c r="C22" s="652">
        <v>0</v>
      </c>
      <c r="D22" s="652">
        <v>6</v>
      </c>
      <c r="E22" s="652">
        <v>0</v>
      </c>
      <c r="F22" s="718" t="s">
        <v>545</v>
      </c>
      <c r="G22" s="652">
        <v>6</v>
      </c>
      <c r="H22" s="718">
        <v>1</v>
      </c>
      <c r="I22" s="652" t="s">
        <v>545</v>
      </c>
      <c r="J22" s="718" t="s">
        <v>545</v>
      </c>
      <c r="K22" s="652" t="s">
        <v>545</v>
      </c>
      <c r="L22" s="718">
        <v>0</v>
      </c>
      <c r="M22" s="652" t="s">
        <v>1</v>
      </c>
      <c r="N22" s="277"/>
    </row>
    <row r="23" spans="1:14" ht="14.4" customHeight="1" x14ac:dyDescent="0.3">
      <c r="A23" s="648" t="s">
        <v>2434</v>
      </c>
      <c r="B23" s="649" t="s">
        <v>2428</v>
      </c>
      <c r="C23" s="652">
        <v>38422</v>
      </c>
      <c r="D23" s="652">
        <v>21</v>
      </c>
      <c r="E23" s="652">
        <v>6970</v>
      </c>
      <c r="F23" s="718">
        <v>0.18140648586747177</v>
      </c>
      <c r="G23" s="652">
        <v>17</v>
      </c>
      <c r="H23" s="718">
        <v>0.80952380952380953</v>
      </c>
      <c r="I23" s="652">
        <v>31452</v>
      </c>
      <c r="J23" s="718">
        <v>0.81859351413252823</v>
      </c>
      <c r="K23" s="652">
        <v>4</v>
      </c>
      <c r="L23" s="718">
        <v>0.19047619047619047</v>
      </c>
      <c r="M23" s="652" t="s">
        <v>1</v>
      </c>
      <c r="N23" s="277"/>
    </row>
    <row r="24" spans="1:14" ht="14.4" customHeight="1" x14ac:dyDescent="0.3">
      <c r="A24" s="648" t="s">
        <v>2434</v>
      </c>
      <c r="B24" s="649" t="s">
        <v>2435</v>
      </c>
      <c r="C24" s="652">
        <v>73019.490000000005</v>
      </c>
      <c r="D24" s="652">
        <v>128</v>
      </c>
      <c r="E24" s="652">
        <v>26441.389999999996</v>
      </c>
      <c r="F24" s="718">
        <v>0.36211414240225442</v>
      </c>
      <c r="G24" s="652">
        <v>81</v>
      </c>
      <c r="H24" s="718">
        <v>0.6328125</v>
      </c>
      <c r="I24" s="652">
        <v>46578.100000000006</v>
      </c>
      <c r="J24" s="718">
        <v>0.63788585759774552</v>
      </c>
      <c r="K24" s="652">
        <v>47</v>
      </c>
      <c r="L24" s="718">
        <v>0.3671875</v>
      </c>
      <c r="M24" s="652" t="s">
        <v>551</v>
      </c>
      <c r="N24" s="277"/>
    </row>
    <row r="25" spans="1:14" ht="14.4" customHeight="1" x14ac:dyDescent="0.3">
      <c r="A25" s="648" t="s">
        <v>545</v>
      </c>
      <c r="B25" s="649" t="s">
        <v>545</v>
      </c>
      <c r="C25" s="652" t="s">
        <v>545</v>
      </c>
      <c r="D25" s="652" t="s">
        <v>545</v>
      </c>
      <c r="E25" s="652" t="s">
        <v>545</v>
      </c>
      <c r="F25" s="718" t="s">
        <v>545</v>
      </c>
      <c r="G25" s="652" t="s">
        <v>545</v>
      </c>
      <c r="H25" s="718" t="s">
        <v>545</v>
      </c>
      <c r="I25" s="652" t="s">
        <v>545</v>
      </c>
      <c r="J25" s="718" t="s">
        <v>545</v>
      </c>
      <c r="K25" s="652" t="s">
        <v>545</v>
      </c>
      <c r="L25" s="718" t="s">
        <v>545</v>
      </c>
      <c r="M25" s="652" t="s">
        <v>552</v>
      </c>
      <c r="N25" s="277"/>
    </row>
    <row r="26" spans="1:14" ht="14.4" customHeight="1" x14ac:dyDescent="0.3">
      <c r="A26" s="648" t="s">
        <v>2436</v>
      </c>
      <c r="B26" s="649" t="s">
        <v>2426</v>
      </c>
      <c r="C26" s="652">
        <v>48.09</v>
      </c>
      <c r="D26" s="652">
        <v>4</v>
      </c>
      <c r="E26" s="652">
        <v>48.09</v>
      </c>
      <c r="F26" s="718">
        <v>1</v>
      </c>
      <c r="G26" s="652">
        <v>3</v>
      </c>
      <c r="H26" s="718">
        <v>0.75</v>
      </c>
      <c r="I26" s="652">
        <v>0</v>
      </c>
      <c r="J26" s="718">
        <v>0</v>
      </c>
      <c r="K26" s="652">
        <v>1</v>
      </c>
      <c r="L26" s="718">
        <v>0.25</v>
      </c>
      <c r="M26" s="652" t="s">
        <v>1</v>
      </c>
      <c r="N26" s="277"/>
    </row>
    <row r="27" spans="1:14" ht="14.4" customHeight="1" x14ac:dyDescent="0.3">
      <c r="A27" s="648" t="s">
        <v>2436</v>
      </c>
      <c r="B27" s="649" t="s">
        <v>2427</v>
      </c>
      <c r="C27" s="652">
        <v>0</v>
      </c>
      <c r="D27" s="652">
        <v>3</v>
      </c>
      <c r="E27" s="652">
        <v>0</v>
      </c>
      <c r="F27" s="718" t="s">
        <v>545</v>
      </c>
      <c r="G27" s="652">
        <v>2</v>
      </c>
      <c r="H27" s="718">
        <v>0.66666666666666663</v>
      </c>
      <c r="I27" s="652">
        <v>0</v>
      </c>
      <c r="J27" s="718" t="s">
        <v>545</v>
      </c>
      <c r="K27" s="652">
        <v>1</v>
      </c>
      <c r="L27" s="718">
        <v>0.33333333333333331</v>
      </c>
      <c r="M27" s="652" t="s">
        <v>1</v>
      </c>
      <c r="N27" s="277"/>
    </row>
    <row r="28" spans="1:14" ht="14.4" customHeight="1" x14ac:dyDescent="0.3">
      <c r="A28" s="648" t="s">
        <v>2436</v>
      </c>
      <c r="B28" s="649" t="s">
        <v>2437</v>
      </c>
      <c r="C28" s="652">
        <v>48.09</v>
      </c>
      <c r="D28" s="652">
        <v>7</v>
      </c>
      <c r="E28" s="652">
        <v>48.09</v>
      </c>
      <c r="F28" s="718">
        <v>1</v>
      </c>
      <c r="G28" s="652">
        <v>5</v>
      </c>
      <c r="H28" s="718">
        <v>0.7142857142857143</v>
      </c>
      <c r="I28" s="652">
        <v>0</v>
      </c>
      <c r="J28" s="718">
        <v>0</v>
      </c>
      <c r="K28" s="652">
        <v>2</v>
      </c>
      <c r="L28" s="718">
        <v>0.2857142857142857</v>
      </c>
      <c r="M28" s="652" t="s">
        <v>551</v>
      </c>
      <c r="N28" s="277"/>
    </row>
    <row r="29" spans="1:14" ht="14.4" customHeight="1" x14ac:dyDescent="0.3">
      <c r="A29" s="648" t="s">
        <v>545</v>
      </c>
      <c r="B29" s="649" t="s">
        <v>545</v>
      </c>
      <c r="C29" s="652" t="s">
        <v>545</v>
      </c>
      <c r="D29" s="652" t="s">
        <v>545</v>
      </c>
      <c r="E29" s="652" t="s">
        <v>545</v>
      </c>
      <c r="F29" s="718" t="s">
        <v>545</v>
      </c>
      <c r="G29" s="652" t="s">
        <v>545</v>
      </c>
      <c r="H29" s="718" t="s">
        <v>545</v>
      </c>
      <c r="I29" s="652" t="s">
        <v>545</v>
      </c>
      <c r="J29" s="718" t="s">
        <v>545</v>
      </c>
      <c r="K29" s="652" t="s">
        <v>545</v>
      </c>
      <c r="L29" s="718" t="s">
        <v>545</v>
      </c>
      <c r="M29" s="652" t="s">
        <v>552</v>
      </c>
      <c r="N29" s="277"/>
    </row>
    <row r="30" spans="1:14" ht="14.4" customHeight="1" x14ac:dyDescent="0.3">
      <c r="A30" s="648" t="s">
        <v>2438</v>
      </c>
      <c r="B30" s="649" t="s">
        <v>2426</v>
      </c>
      <c r="C30" s="652">
        <v>5421.6100000000006</v>
      </c>
      <c r="D30" s="652">
        <v>33</v>
      </c>
      <c r="E30" s="652">
        <v>2932.0800000000008</v>
      </c>
      <c r="F30" s="718">
        <v>0.54081352218252521</v>
      </c>
      <c r="G30" s="652">
        <v>9</v>
      </c>
      <c r="H30" s="718">
        <v>0.27272727272727271</v>
      </c>
      <c r="I30" s="652">
        <v>2489.5300000000002</v>
      </c>
      <c r="J30" s="718">
        <v>0.45918647781747485</v>
      </c>
      <c r="K30" s="652">
        <v>24</v>
      </c>
      <c r="L30" s="718">
        <v>0.72727272727272729</v>
      </c>
      <c r="M30" s="652" t="s">
        <v>1</v>
      </c>
      <c r="N30" s="277"/>
    </row>
    <row r="31" spans="1:14" ht="14.4" customHeight="1" x14ac:dyDescent="0.3">
      <c r="A31" s="648" t="s">
        <v>2438</v>
      </c>
      <c r="B31" s="649" t="s">
        <v>2428</v>
      </c>
      <c r="C31" s="652">
        <v>378.48</v>
      </c>
      <c r="D31" s="652">
        <v>1</v>
      </c>
      <c r="E31" s="652" t="s">
        <v>545</v>
      </c>
      <c r="F31" s="718">
        <v>0</v>
      </c>
      <c r="G31" s="652" t="s">
        <v>545</v>
      </c>
      <c r="H31" s="718">
        <v>0</v>
      </c>
      <c r="I31" s="652">
        <v>378.48</v>
      </c>
      <c r="J31" s="718">
        <v>1</v>
      </c>
      <c r="K31" s="652">
        <v>1</v>
      </c>
      <c r="L31" s="718">
        <v>1</v>
      </c>
      <c r="M31" s="652" t="s">
        <v>1</v>
      </c>
      <c r="N31" s="277"/>
    </row>
    <row r="32" spans="1:14" ht="14.4" customHeight="1" x14ac:dyDescent="0.3">
      <c r="A32" s="648" t="s">
        <v>2438</v>
      </c>
      <c r="B32" s="649" t="s">
        <v>2431</v>
      </c>
      <c r="C32" s="652">
        <v>5800.09</v>
      </c>
      <c r="D32" s="652">
        <v>34</v>
      </c>
      <c r="E32" s="652">
        <v>2932.0800000000008</v>
      </c>
      <c r="F32" s="718">
        <v>0.50552319015739422</v>
      </c>
      <c r="G32" s="652">
        <v>9</v>
      </c>
      <c r="H32" s="718">
        <v>0.26470588235294118</v>
      </c>
      <c r="I32" s="652">
        <v>2868.01</v>
      </c>
      <c r="J32" s="718">
        <v>0.49447680984260589</v>
      </c>
      <c r="K32" s="652">
        <v>25</v>
      </c>
      <c r="L32" s="718">
        <v>0.73529411764705888</v>
      </c>
      <c r="M32" s="652" t="s">
        <v>551</v>
      </c>
      <c r="N32" s="277"/>
    </row>
    <row r="33" spans="1:14" ht="14.4" customHeight="1" x14ac:dyDescent="0.3">
      <c r="A33" s="648" t="s">
        <v>545</v>
      </c>
      <c r="B33" s="649" t="s">
        <v>545</v>
      </c>
      <c r="C33" s="652" t="s">
        <v>545</v>
      </c>
      <c r="D33" s="652" t="s">
        <v>545</v>
      </c>
      <c r="E33" s="652" t="s">
        <v>545</v>
      </c>
      <c r="F33" s="718" t="s">
        <v>545</v>
      </c>
      <c r="G33" s="652" t="s">
        <v>545</v>
      </c>
      <c r="H33" s="718" t="s">
        <v>545</v>
      </c>
      <c r="I33" s="652" t="s">
        <v>545</v>
      </c>
      <c r="J33" s="718" t="s">
        <v>545</v>
      </c>
      <c r="K33" s="652" t="s">
        <v>545</v>
      </c>
      <c r="L33" s="718" t="s">
        <v>545</v>
      </c>
      <c r="M33" s="652" t="s">
        <v>552</v>
      </c>
      <c r="N33" s="277"/>
    </row>
    <row r="34" spans="1:14" ht="14.4" customHeight="1" x14ac:dyDescent="0.3">
      <c r="A34" s="648" t="s">
        <v>2429</v>
      </c>
      <c r="B34" s="649" t="s">
        <v>2439</v>
      </c>
      <c r="C34" s="652">
        <v>2479609.9900000002</v>
      </c>
      <c r="D34" s="652">
        <v>1729</v>
      </c>
      <c r="E34" s="652">
        <v>1381320.0200000007</v>
      </c>
      <c r="F34" s="718">
        <v>0.55707148526208372</v>
      </c>
      <c r="G34" s="652">
        <v>1098</v>
      </c>
      <c r="H34" s="718">
        <v>0.63504916136495082</v>
      </c>
      <c r="I34" s="652">
        <v>1098289.97</v>
      </c>
      <c r="J34" s="718">
        <v>0.44292851473791645</v>
      </c>
      <c r="K34" s="652">
        <v>631</v>
      </c>
      <c r="L34" s="718">
        <v>0.36495083863504918</v>
      </c>
      <c r="M34" s="652" t="s">
        <v>547</v>
      </c>
      <c r="N34" s="277"/>
    </row>
    <row r="35" spans="1:14" ht="14.4" customHeight="1" x14ac:dyDescent="0.3">
      <c r="A35" s="719" t="s">
        <v>2440</v>
      </c>
    </row>
    <row r="36" spans="1:14" ht="14.4" customHeight="1" x14ac:dyDescent="0.3">
      <c r="A36" s="720" t="s">
        <v>2441</v>
      </c>
    </row>
    <row r="37" spans="1:14" ht="14.4" customHeight="1" x14ac:dyDescent="0.3">
      <c r="A37" s="719" t="s">
        <v>2442</v>
      </c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4">
    <cfRule type="expression" dxfId="50" priority="4">
      <formula>AND(LEFT(M11,6)&lt;&gt;"mezera",M11&lt;&gt;"")</formula>
    </cfRule>
  </conditionalFormatting>
  <conditionalFormatting sqref="A11:A34">
    <cfRule type="expression" dxfId="49" priority="2">
      <formula>AND(M11&lt;&gt;"",M11&lt;&gt;"mezeraKL")</formula>
    </cfRule>
  </conditionalFormatting>
  <conditionalFormatting sqref="F11:F34">
    <cfRule type="cellIs" dxfId="48" priority="1" operator="lessThan">
      <formula>0.6</formula>
    </cfRule>
  </conditionalFormatting>
  <conditionalFormatting sqref="B11:L34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4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2443</v>
      </c>
      <c r="B5" s="712">
        <v>50734.350000000006</v>
      </c>
      <c r="C5" s="659">
        <v>1</v>
      </c>
      <c r="D5" s="725">
        <v>42</v>
      </c>
      <c r="E5" s="728" t="s">
        <v>2443</v>
      </c>
      <c r="F5" s="712">
        <v>11663.2</v>
      </c>
      <c r="G5" s="680">
        <v>0.22988764022797176</v>
      </c>
      <c r="H5" s="662">
        <v>24</v>
      </c>
      <c r="I5" s="703">
        <v>0.5714285714285714</v>
      </c>
      <c r="J5" s="731">
        <v>39071.15</v>
      </c>
      <c r="K5" s="680">
        <v>0.77011235977202819</v>
      </c>
      <c r="L5" s="662">
        <v>18</v>
      </c>
      <c r="M5" s="703">
        <v>0.42857142857142855</v>
      </c>
    </row>
    <row r="6" spans="1:13" ht="14.4" customHeight="1" x14ac:dyDescent="0.3">
      <c r="A6" s="722" t="s">
        <v>2444</v>
      </c>
      <c r="B6" s="713">
        <v>19308.739999999998</v>
      </c>
      <c r="C6" s="665">
        <v>1</v>
      </c>
      <c r="D6" s="726">
        <v>15</v>
      </c>
      <c r="E6" s="729" t="s">
        <v>2444</v>
      </c>
      <c r="F6" s="713">
        <v>9115.35</v>
      </c>
      <c r="G6" s="681">
        <v>0.47208414427870493</v>
      </c>
      <c r="H6" s="668">
        <v>7</v>
      </c>
      <c r="I6" s="704">
        <v>0.46666666666666667</v>
      </c>
      <c r="J6" s="732">
        <v>10193.39</v>
      </c>
      <c r="K6" s="681">
        <v>0.52791585572129518</v>
      </c>
      <c r="L6" s="668">
        <v>8</v>
      </c>
      <c r="M6" s="704">
        <v>0.53333333333333333</v>
      </c>
    </row>
    <row r="7" spans="1:13" ht="14.4" customHeight="1" x14ac:dyDescent="0.3">
      <c r="A7" s="722" t="s">
        <v>2445</v>
      </c>
      <c r="B7" s="713">
        <v>575.87</v>
      </c>
      <c r="C7" s="665">
        <v>1</v>
      </c>
      <c r="D7" s="726">
        <v>2</v>
      </c>
      <c r="E7" s="729" t="s">
        <v>2445</v>
      </c>
      <c r="F7" s="713">
        <v>319.2</v>
      </c>
      <c r="G7" s="681">
        <v>0.55429176723913376</v>
      </c>
      <c r="H7" s="668">
        <v>1</v>
      </c>
      <c r="I7" s="704">
        <v>0.5</v>
      </c>
      <c r="J7" s="732">
        <v>256.67</v>
      </c>
      <c r="K7" s="681">
        <v>0.44570823276086619</v>
      </c>
      <c r="L7" s="668">
        <v>1</v>
      </c>
      <c r="M7" s="704">
        <v>0.5</v>
      </c>
    </row>
    <row r="8" spans="1:13" ht="14.4" customHeight="1" x14ac:dyDescent="0.3">
      <c r="A8" s="722" t="s">
        <v>2446</v>
      </c>
      <c r="B8" s="713">
        <v>514952.81000000006</v>
      </c>
      <c r="C8" s="665">
        <v>1</v>
      </c>
      <c r="D8" s="726">
        <v>164</v>
      </c>
      <c r="E8" s="729" t="s">
        <v>2446</v>
      </c>
      <c r="F8" s="713">
        <v>298723.24000000005</v>
      </c>
      <c r="G8" s="681">
        <v>0.58009828123862461</v>
      </c>
      <c r="H8" s="668">
        <v>96</v>
      </c>
      <c r="I8" s="704">
        <v>0.58536585365853655</v>
      </c>
      <c r="J8" s="732">
        <v>216229.56999999998</v>
      </c>
      <c r="K8" s="681">
        <v>0.41990171876137533</v>
      </c>
      <c r="L8" s="668">
        <v>68</v>
      </c>
      <c r="M8" s="704">
        <v>0.41463414634146339</v>
      </c>
    </row>
    <row r="9" spans="1:13" ht="14.4" customHeight="1" x14ac:dyDescent="0.3">
      <c r="A9" s="722" t="s">
        <v>2447</v>
      </c>
      <c r="B9" s="713">
        <v>26310.6</v>
      </c>
      <c r="C9" s="665">
        <v>1</v>
      </c>
      <c r="D9" s="726">
        <v>68</v>
      </c>
      <c r="E9" s="729" t="s">
        <v>2447</v>
      </c>
      <c r="F9" s="713">
        <v>22165.59</v>
      </c>
      <c r="G9" s="681">
        <v>0.84245855282661741</v>
      </c>
      <c r="H9" s="668">
        <v>55</v>
      </c>
      <c r="I9" s="704">
        <v>0.80882352941176472</v>
      </c>
      <c r="J9" s="732">
        <v>4145.01</v>
      </c>
      <c r="K9" s="681">
        <v>0.15754144717338261</v>
      </c>
      <c r="L9" s="668">
        <v>13</v>
      </c>
      <c r="M9" s="704">
        <v>0.19117647058823528</v>
      </c>
    </row>
    <row r="10" spans="1:13" ht="14.4" customHeight="1" x14ac:dyDescent="0.3">
      <c r="A10" s="722" t="s">
        <v>2448</v>
      </c>
      <c r="B10" s="713">
        <v>303.88</v>
      </c>
      <c r="C10" s="665">
        <v>1</v>
      </c>
      <c r="D10" s="726">
        <v>2</v>
      </c>
      <c r="E10" s="729" t="s">
        <v>2448</v>
      </c>
      <c r="F10" s="713"/>
      <c r="G10" s="681">
        <v>0</v>
      </c>
      <c r="H10" s="668"/>
      <c r="I10" s="704">
        <v>0</v>
      </c>
      <c r="J10" s="732">
        <v>303.88</v>
      </c>
      <c r="K10" s="681">
        <v>1</v>
      </c>
      <c r="L10" s="668">
        <v>2</v>
      </c>
      <c r="M10" s="704">
        <v>1</v>
      </c>
    </row>
    <row r="11" spans="1:13" ht="14.4" customHeight="1" x14ac:dyDescent="0.3">
      <c r="A11" s="722" t="s">
        <v>2449</v>
      </c>
      <c r="B11" s="713">
        <v>5351.98</v>
      </c>
      <c r="C11" s="665">
        <v>1</v>
      </c>
      <c r="D11" s="726">
        <v>21</v>
      </c>
      <c r="E11" s="729" t="s">
        <v>2449</v>
      </c>
      <c r="F11" s="713">
        <v>2747.2799999999997</v>
      </c>
      <c r="G11" s="681">
        <v>0.51332030388753325</v>
      </c>
      <c r="H11" s="668">
        <v>13</v>
      </c>
      <c r="I11" s="704">
        <v>0.61904761904761907</v>
      </c>
      <c r="J11" s="732">
        <v>2604.6999999999998</v>
      </c>
      <c r="K11" s="681">
        <v>0.48667969611246681</v>
      </c>
      <c r="L11" s="668">
        <v>8</v>
      </c>
      <c r="M11" s="704">
        <v>0.38095238095238093</v>
      </c>
    </row>
    <row r="12" spans="1:13" ht="14.4" customHeight="1" x14ac:dyDescent="0.3">
      <c r="A12" s="722" t="s">
        <v>2450</v>
      </c>
      <c r="B12" s="713">
        <v>24740.61</v>
      </c>
      <c r="C12" s="665">
        <v>1</v>
      </c>
      <c r="D12" s="726">
        <v>107</v>
      </c>
      <c r="E12" s="729" t="s">
        <v>2450</v>
      </c>
      <c r="F12" s="713">
        <v>16604.420000000002</v>
      </c>
      <c r="G12" s="681">
        <v>0.67114028312155605</v>
      </c>
      <c r="H12" s="668">
        <v>77</v>
      </c>
      <c r="I12" s="704">
        <v>0.71962616822429903</v>
      </c>
      <c r="J12" s="732">
        <v>8136.19</v>
      </c>
      <c r="K12" s="681">
        <v>0.32885971687844395</v>
      </c>
      <c r="L12" s="668">
        <v>30</v>
      </c>
      <c r="M12" s="704">
        <v>0.28037383177570091</v>
      </c>
    </row>
    <row r="13" spans="1:13" ht="14.4" customHeight="1" x14ac:dyDescent="0.3">
      <c r="A13" s="722" t="s">
        <v>2451</v>
      </c>
      <c r="B13" s="713">
        <v>9676</v>
      </c>
      <c r="C13" s="665">
        <v>1</v>
      </c>
      <c r="D13" s="726">
        <v>4</v>
      </c>
      <c r="E13" s="729" t="s">
        <v>2451</v>
      </c>
      <c r="F13" s="713"/>
      <c r="G13" s="681">
        <v>0</v>
      </c>
      <c r="H13" s="668"/>
      <c r="I13" s="704">
        <v>0</v>
      </c>
      <c r="J13" s="732">
        <v>9676</v>
      </c>
      <c r="K13" s="681">
        <v>1</v>
      </c>
      <c r="L13" s="668">
        <v>4</v>
      </c>
      <c r="M13" s="704">
        <v>1</v>
      </c>
    </row>
    <row r="14" spans="1:13" ht="14.4" customHeight="1" x14ac:dyDescent="0.3">
      <c r="A14" s="722" t="s">
        <v>2452</v>
      </c>
      <c r="B14" s="713">
        <v>886033.56</v>
      </c>
      <c r="C14" s="665">
        <v>1</v>
      </c>
      <c r="D14" s="726">
        <v>303</v>
      </c>
      <c r="E14" s="729" t="s">
        <v>2452</v>
      </c>
      <c r="F14" s="713">
        <v>494055.29</v>
      </c>
      <c r="G14" s="681">
        <v>0.55760335985467635</v>
      </c>
      <c r="H14" s="668">
        <v>172</v>
      </c>
      <c r="I14" s="704">
        <v>0.56765676567656764</v>
      </c>
      <c r="J14" s="732">
        <v>391978.27</v>
      </c>
      <c r="K14" s="681">
        <v>0.44239664014532359</v>
      </c>
      <c r="L14" s="668">
        <v>131</v>
      </c>
      <c r="M14" s="704">
        <v>0.43234323432343236</v>
      </c>
    </row>
    <row r="15" spans="1:13" ht="14.4" customHeight="1" x14ac:dyDescent="0.3">
      <c r="A15" s="722" t="s">
        <v>2453</v>
      </c>
      <c r="B15" s="713">
        <v>23222.839999999997</v>
      </c>
      <c r="C15" s="665">
        <v>1</v>
      </c>
      <c r="D15" s="726">
        <v>36</v>
      </c>
      <c r="E15" s="729" t="s">
        <v>2453</v>
      </c>
      <c r="F15" s="713">
        <v>2927.03</v>
      </c>
      <c r="G15" s="681">
        <v>0.12604100101451848</v>
      </c>
      <c r="H15" s="668">
        <v>17</v>
      </c>
      <c r="I15" s="704">
        <v>0.47222222222222221</v>
      </c>
      <c r="J15" s="732">
        <v>20295.809999999998</v>
      </c>
      <c r="K15" s="681">
        <v>0.87395899898548157</v>
      </c>
      <c r="L15" s="668">
        <v>19</v>
      </c>
      <c r="M15" s="704">
        <v>0.52777777777777779</v>
      </c>
    </row>
    <row r="16" spans="1:13" ht="14.4" customHeight="1" x14ac:dyDescent="0.3">
      <c r="A16" s="722" t="s">
        <v>2454</v>
      </c>
      <c r="B16" s="713">
        <v>1759.82</v>
      </c>
      <c r="C16" s="665">
        <v>1</v>
      </c>
      <c r="D16" s="726">
        <v>15</v>
      </c>
      <c r="E16" s="729" t="s">
        <v>2454</v>
      </c>
      <c r="F16" s="713">
        <v>1503.1499999999999</v>
      </c>
      <c r="G16" s="681">
        <v>0.85414985623529671</v>
      </c>
      <c r="H16" s="668">
        <v>11</v>
      </c>
      <c r="I16" s="704">
        <v>0.73333333333333328</v>
      </c>
      <c r="J16" s="732">
        <v>256.67</v>
      </c>
      <c r="K16" s="681">
        <v>0.14585014376470323</v>
      </c>
      <c r="L16" s="668">
        <v>4</v>
      </c>
      <c r="M16" s="704">
        <v>0.26666666666666666</v>
      </c>
    </row>
    <row r="17" spans="1:13" ht="14.4" customHeight="1" x14ac:dyDescent="0.3">
      <c r="A17" s="722" t="s">
        <v>2455</v>
      </c>
      <c r="B17" s="713">
        <v>52825.24</v>
      </c>
      <c r="C17" s="665">
        <v>1</v>
      </c>
      <c r="D17" s="726">
        <v>61</v>
      </c>
      <c r="E17" s="729" t="s">
        <v>2455</v>
      </c>
      <c r="F17" s="713">
        <v>36021.789999999994</v>
      </c>
      <c r="G17" s="681">
        <v>0.68190490000613335</v>
      </c>
      <c r="H17" s="668">
        <v>40</v>
      </c>
      <c r="I17" s="704">
        <v>0.65573770491803274</v>
      </c>
      <c r="J17" s="732">
        <v>16803.450000000004</v>
      </c>
      <c r="K17" s="681">
        <v>0.31809509999386665</v>
      </c>
      <c r="L17" s="668">
        <v>21</v>
      </c>
      <c r="M17" s="704">
        <v>0.34426229508196721</v>
      </c>
    </row>
    <row r="18" spans="1:13" ht="14.4" customHeight="1" x14ac:dyDescent="0.3">
      <c r="A18" s="722" t="s">
        <v>2456</v>
      </c>
      <c r="B18" s="713">
        <v>1948.34</v>
      </c>
      <c r="C18" s="665">
        <v>1</v>
      </c>
      <c r="D18" s="726">
        <v>12</v>
      </c>
      <c r="E18" s="729" t="s">
        <v>2456</v>
      </c>
      <c r="F18" s="713">
        <v>1115.3499999999999</v>
      </c>
      <c r="G18" s="681">
        <v>0.57246168533212882</v>
      </c>
      <c r="H18" s="668">
        <v>4</v>
      </c>
      <c r="I18" s="704">
        <v>0.33333333333333331</v>
      </c>
      <c r="J18" s="732">
        <v>832.99</v>
      </c>
      <c r="K18" s="681">
        <v>0.42753831466787112</v>
      </c>
      <c r="L18" s="668">
        <v>8</v>
      </c>
      <c r="M18" s="704">
        <v>0.66666666666666663</v>
      </c>
    </row>
    <row r="19" spans="1:13" ht="14.4" customHeight="1" x14ac:dyDescent="0.3">
      <c r="A19" s="722" t="s">
        <v>2457</v>
      </c>
      <c r="B19" s="713">
        <v>3194.03</v>
      </c>
      <c r="C19" s="665">
        <v>1</v>
      </c>
      <c r="D19" s="726">
        <v>6</v>
      </c>
      <c r="E19" s="729" t="s">
        <v>2457</v>
      </c>
      <c r="F19" s="713">
        <v>3194.03</v>
      </c>
      <c r="G19" s="681">
        <v>1</v>
      </c>
      <c r="H19" s="668">
        <v>6</v>
      </c>
      <c r="I19" s="704">
        <v>1</v>
      </c>
      <c r="J19" s="732"/>
      <c r="K19" s="681">
        <v>0</v>
      </c>
      <c r="L19" s="668"/>
      <c r="M19" s="704">
        <v>0</v>
      </c>
    </row>
    <row r="20" spans="1:13" ht="14.4" customHeight="1" x14ac:dyDescent="0.3">
      <c r="A20" s="722" t="s">
        <v>2458</v>
      </c>
      <c r="B20" s="713">
        <v>48523.420000000006</v>
      </c>
      <c r="C20" s="665">
        <v>1</v>
      </c>
      <c r="D20" s="726">
        <v>60</v>
      </c>
      <c r="E20" s="729" t="s">
        <v>2458</v>
      </c>
      <c r="F20" s="713">
        <v>42846.740000000005</v>
      </c>
      <c r="G20" s="681">
        <v>0.88301154370405055</v>
      </c>
      <c r="H20" s="668">
        <v>46</v>
      </c>
      <c r="I20" s="704">
        <v>0.76666666666666672</v>
      </c>
      <c r="J20" s="732">
        <v>5676.6799999999994</v>
      </c>
      <c r="K20" s="681">
        <v>0.11698845629594944</v>
      </c>
      <c r="L20" s="668">
        <v>14</v>
      </c>
      <c r="M20" s="704">
        <v>0.23333333333333334</v>
      </c>
    </row>
    <row r="21" spans="1:13" ht="14.4" customHeight="1" x14ac:dyDescent="0.3">
      <c r="A21" s="722" t="s">
        <v>2459</v>
      </c>
      <c r="B21" s="713">
        <v>64008.62</v>
      </c>
      <c r="C21" s="665">
        <v>1</v>
      </c>
      <c r="D21" s="726">
        <v>46</v>
      </c>
      <c r="E21" s="729" t="s">
        <v>2459</v>
      </c>
      <c r="F21" s="713">
        <v>38813.810000000005</v>
      </c>
      <c r="G21" s="681">
        <v>0.60638410889033389</v>
      </c>
      <c r="H21" s="668">
        <v>29</v>
      </c>
      <c r="I21" s="704">
        <v>0.63043478260869568</v>
      </c>
      <c r="J21" s="732">
        <v>25194.809999999998</v>
      </c>
      <c r="K21" s="681">
        <v>0.39361589110966611</v>
      </c>
      <c r="L21" s="668">
        <v>17</v>
      </c>
      <c r="M21" s="704">
        <v>0.36956521739130432</v>
      </c>
    </row>
    <row r="22" spans="1:13" ht="14.4" customHeight="1" x14ac:dyDescent="0.3">
      <c r="A22" s="722" t="s">
        <v>2460</v>
      </c>
      <c r="B22" s="713">
        <v>2361.13</v>
      </c>
      <c r="C22" s="665">
        <v>1</v>
      </c>
      <c r="D22" s="726">
        <v>10</v>
      </c>
      <c r="E22" s="729" t="s">
        <v>2460</v>
      </c>
      <c r="F22" s="713">
        <v>1734.91</v>
      </c>
      <c r="G22" s="681">
        <v>0.73477953352843761</v>
      </c>
      <c r="H22" s="668">
        <v>9</v>
      </c>
      <c r="I22" s="704">
        <v>0.9</v>
      </c>
      <c r="J22" s="732">
        <v>626.22</v>
      </c>
      <c r="K22" s="681">
        <v>0.26522046647156233</v>
      </c>
      <c r="L22" s="668">
        <v>1</v>
      </c>
      <c r="M22" s="704">
        <v>0.1</v>
      </c>
    </row>
    <row r="23" spans="1:13" ht="14.4" customHeight="1" x14ac:dyDescent="0.3">
      <c r="A23" s="722" t="s">
        <v>2461</v>
      </c>
      <c r="B23" s="713">
        <v>429905.21</v>
      </c>
      <c r="C23" s="665">
        <v>1</v>
      </c>
      <c r="D23" s="726">
        <v>139</v>
      </c>
      <c r="E23" s="729" t="s">
        <v>2461</v>
      </c>
      <c r="F23" s="713">
        <v>189081.14</v>
      </c>
      <c r="G23" s="681">
        <v>0.43982053625263112</v>
      </c>
      <c r="H23" s="668">
        <v>70</v>
      </c>
      <c r="I23" s="704">
        <v>0.50359712230215825</v>
      </c>
      <c r="J23" s="732">
        <v>240824.07</v>
      </c>
      <c r="K23" s="681">
        <v>0.56017946374736882</v>
      </c>
      <c r="L23" s="668">
        <v>69</v>
      </c>
      <c r="M23" s="704">
        <v>0.49640287769784175</v>
      </c>
    </row>
    <row r="24" spans="1:13" ht="14.4" customHeight="1" x14ac:dyDescent="0.3">
      <c r="A24" s="722" t="s">
        <v>2462</v>
      </c>
      <c r="B24" s="713">
        <v>1495.76</v>
      </c>
      <c r="C24" s="665">
        <v>1</v>
      </c>
      <c r="D24" s="726">
        <v>9</v>
      </c>
      <c r="E24" s="729" t="s">
        <v>2462</v>
      </c>
      <c r="F24" s="713">
        <v>1388.49</v>
      </c>
      <c r="G24" s="681">
        <v>0.92828394929667868</v>
      </c>
      <c r="H24" s="668">
        <v>7</v>
      </c>
      <c r="I24" s="704">
        <v>0.77777777777777779</v>
      </c>
      <c r="J24" s="732">
        <v>107.27</v>
      </c>
      <c r="K24" s="681">
        <v>7.1716050703321391E-2</v>
      </c>
      <c r="L24" s="668">
        <v>2</v>
      </c>
      <c r="M24" s="704">
        <v>0.22222222222222221</v>
      </c>
    </row>
    <row r="25" spans="1:13" ht="14.4" customHeight="1" x14ac:dyDescent="0.3">
      <c r="A25" s="722" t="s">
        <v>2463</v>
      </c>
      <c r="B25" s="713">
        <v>52822.009999999995</v>
      </c>
      <c r="C25" s="665">
        <v>1</v>
      </c>
      <c r="D25" s="726">
        <v>85</v>
      </c>
      <c r="E25" s="729" t="s">
        <v>2463</v>
      </c>
      <c r="F25" s="713">
        <v>28182.42</v>
      </c>
      <c r="G25" s="681">
        <v>0.53353554701913086</v>
      </c>
      <c r="H25" s="668">
        <v>63</v>
      </c>
      <c r="I25" s="704">
        <v>0.74117647058823533</v>
      </c>
      <c r="J25" s="732">
        <v>24639.59</v>
      </c>
      <c r="K25" s="681">
        <v>0.46646445298086919</v>
      </c>
      <c r="L25" s="668">
        <v>22</v>
      </c>
      <c r="M25" s="704">
        <v>0.25882352941176473</v>
      </c>
    </row>
    <row r="26" spans="1:13" ht="14.4" customHeight="1" x14ac:dyDescent="0.3">
      <c r="A26" s="722" t="s">
        <v>2464</v>
      </c>
      <c r="B26" s="713">
        <v>1788.13</v>
      </c>
      <c r="C26" s="665">
        <v>1</v>
      </c>
      <c r="D26" s="726">
        <v>7</v>
      </c>
      <c r="E26" s="729" t="s">
        <v>2464</v>
      </c>
      <c r="F26" s="713">
        <v>564.36</v>
      </c>
      <c r="G26" s="681">
        <v>0.31561463651971611</v>
      </c>
      <c r="H26" s="668">
        <v>2</v>
      </c>
      <c r="I26" s="704">
        <v>0.2857142857142857</v>
      </c>
      <c r="J26" s="732">
        <v>1223.77</v>
      </c>
      <c r="K26" s="681">
        <v>0.68438536348028378</v>
      </c>
      <c r="L26" s="668">
        <v>5</v>
      </c>
      <c r="M26" s="704">
        <v>0.7142857142857143</v>
      </c>
    </row>
    <row r="27" spans="1:13" ht="14.4" customHeight="1" x14ac:dyDescent="0.3">
      <c r="A27" s="722" t="s">
        <v>2465</v>
      </c>
      <c r="B27" s="713">
        <v>6920.53</v>
      </c>
      <c r="C27" s="665">
        <v>1</v>
      </c>
      <c r="D27" s="726">
        <v>18</v>
      </c>
      <c r="E27" s="729" t="s">
        <v>2465</v>
      </c>
      <c r="F27" s="713">
        <v>6652.65</v>
      </c>
      <c r="G27" s="681">
        <v>0.961291981972479</v>
      </c>
      <c r="H27" s="668">
        <v>16</v>
      </c>
      <c r="I27" s="704">
        <v>0.88888888888888884</v>
      </c>
      <c r="J27" s="732">
        <v>267.88</v>
      </c>
      <c r="K27" s="681">
        <v>3.8708018027521017E-2</v>
      </c>
      <c r="L27" s="668">
        <v>2</v>
      </c>
      <c r="M27" s="704">
        <v>0.1111111111111111</v>
      </c>
    </row>
    <row r="28" spans="1:13" ht="14.4" customHeight="1" x14ac:dyDescent="0.3">
      <c r="A28" s="722" t="s">
        <v>2466</v>
      </c>
      <c r="B28" s="713">
        <v>7119.0400000000009</v>
      </c>
      <c r="C28" s="665">
        <v>1</v>
      </c>
      <c r="D28" s="726">
        <v>27</v>
      </c>
      <c r="E28" s="729" t="s">
        <v>2466</v>
      </c>
      <c r="F28" s="713">
        <v>4156.0200000000004</v>
      </c>
      <c r="G28" s="681">
        <v>0.58378938733312358</v>
      </c>
      <c r="H28" s="668">
        <v>15</v>
      </c>
      <c r="I28" s="704">
        <v>0.55555555555555558</v>
      </c>
      <c r="J28" s="732">
        <v>2963.02</v>
      </c>
      <c r="K28" s="681">
        <v>0.41621061266687637</v>
      </c>
      <c r="L28" s="668">
        <v>12</v>
      </c>
      <c r="M28" s="704">
        <v>0.44444444444444442</v>
      </c>
    </row>
    <row r="29" spans="1:13" ht="14.4" customHeight="1" x14ac:dyDescent="0.3">
      <c r="A29" s="722" t="s">
        <v>2467</v>
      </c>
      <c r="B29" s="713">
        <v>122988.47</v>
      </c>
      <c r="C29" s="665">
        <v>1</v>
      </c>
      <c r="D29" s="726">
        <v>117</v>
      </c>
      <c r="E29" s="729" t="s">
        <v>2467</v>
      </c>
      <c r="F29" s="713">
        <v>77937.009999999995</v>
      </c>
      <c r="G29" s="681">
        <v>0.63369362998011114</v>
      </c>
      <c r="H29" s="668">
        <v>74</v>
      </c>
      <c r="I29" s="704">
        <v>0.63247863247863245</v>
      </c>
      <c r="J29" s="732">
        <v>45051.46</v>
      </c>
      <c r="K29" s="681">
        <v>0.36630637001988886</v>
      </c>
      <c r="L29" s="668">
        <v>43</v>
      </c>
      <c r="M29" s="704">
        <v>0.36752136752136755</v>
      </c>
    </row>
    <row r="30" spans="1:13" ht="14.4" customHeight="1" x14ac:dyDescent="0.3">
      <c r="A30" s="722" t="s">
        <v>2468</v>
      </c>
      <c r="B30" s="713">
        <v>887.94999999999993</v>
      </c>
      <c r="C30" s="665">
        <v>1</v>
      </c>
      <c r="D30" s="726">
        <v>6</v>
      </c>
      <c r="E30" s="729" t="s">
        <v>2468</v>
      </c>
      <c r="F30" s="713"/>
      <c r="G30" s="681">
        <v>0</v>
      </c>
      <c r="H30" s="668"/>
      <c r="I30" s="704">
        <v>0</v>
      </c>
      <c r="J30" s="732">
        <v>887.94999999999993</v>
      </c>
      <c r="K30" s="681">
        <v>1</v>
      </c>
      <c r="L30" s="668">
        <v>6</v>
      </c>
      <c r="M30" s="704">
        <v>1</v>
      </c>
    </row>
    <row r="31" spans="1:13" ht="14.4" customHeight="1" x14ac:dyDescent="0.3">
      <c r="A31" s="722" t="s">
        <v>2469</v>
      </c>
      <c r="B31" s="713">
        <v>19568.55</v>
      </c>
      <c r="C31" s="665">
        <v>1</v>
      </c>
      <c r="D31" s="726">
        <v>44</v>
      </c>
      <c r="E31" s="729" t="s">
        <v>2469</v>
      </c>
      <c r="F31" s="713">
        <v>17349.89</v>
      </c>
      <c r="G31" s="681">
        <v>0.8866211344223256</v>
      </c>
      <c r="H31" s="668">
        <v>39</v>
      </c>
      <c r="I31" s="704">
        <v>0.88636363636363635</v>
      </c>
      <c r="J31" s="732">
        <v>2218.66</v>
      </c>
      <c r="K31" s="681">
        <v>0.11337886557767438</v>
      </c>
      <c r="L31" s="668">
        <v>5</v>
      </c>
      <c r="M31" s="704">
        <v>0.11363636363636363</v>
      </c>
    </row>
    <row r="32" spans="1:13" ht="14.4" customHeight="1" x14ac:dyDescent="0.3">
      <c r="A32" s="722" t="s">
        <v>2470</v>
      </c>
      <c r="B32" s="713">
        <v>9872.56</v>
      </c>
      <c r="C32" s="665">
        <v>1</v>
      </c>
      <c r="D32" s="726">
        <v>35</v>
      </c>
      <c r="E32" s="729" t="s">
        <v>2470</v>
      </c>
      <c r="F32" s="713">
        <v>5922.91</v>
      </c>
      <c r="G32" s="681">
        <v>0.59993659192752435</v>
      </c>
      <c r="H32" s="668">
        <v>20</v>
      </c>
      <c r="I32" s="704">
        <v>0.5714285714285714</v>
      </c>
      <c r="J32" s="732">
        <v>3949.6499999999996</v>
      </c>
      <c r="K32" s="681">
        <v>0.40006340807247559</v>
      </c>
      <c r="L32" s="668">
        <v>15</v>
      </c>
      <c r="M32" s="704">
        <v>0.42857142857142855</v>
      </c>
    </row>
    <row r="33" spans="1:13" ht="14.4" customHeight="1" x14ac:dyDescent="0.3">
      <c r="A33" s="722" t="s">
        <v>2471</v>
      </c>
      <c r="B33" s="713">
        <v>2458.5100000000002</v>
      </c>
      <c r="C33" s="665">
        <v>1</v>
      </c>
      <c r="D33" s="726">
        <v>14</v>
      </c>
      <c r="E33" s="729" t="s">
        <v>2471</v>
      </c>
      <c r="F33" s="713">
        <v>852.11</v>
      </c>
      <c r="G33" s="681">
        <v>0.34659610902538529</v>
      </c>
      <c r="H33" s="668">
        <v>4</v>
      </c>
      <c r="I33" s="704">
        <v>0.2857142857142857</v>
      </c>
      <c r="J33" s="732">
        <v>1606.4</v>
      </c>
      <c r="K33" s="681">
        <v>0.65340389097461471</v>
      </c>
      <c r="L33" s="668">
        <v>10</v>
      </c>
      <c r="M33" s="704">
        <v>0.7142857142857143</v>
      </c>
    </row>
    <row r="34" spans="1:13" ht="14.4" customHeight="1" x14ac:dyDescent="0.3">
      <c r="A34" s="722" t="s">
        <v>2472</v>
      </c>
      <c r="B34" s="713">
        <v>1089.3599999999999</v>
      </c>
      <c r="C34" s="665">
        <v>1</v>
      </c>
      <c r="D34" s="726">
        <v>6</v>
      </c>
      <c r="E34" s="729" t="s">
        <v>2472</v>
      </c>
      <c r="F34" s="713">
        <v>964.62</v>
      </c>
      <c r="G34" s="681">
        <v>0.88549239920687384</v>
      </c>
      <c r="H34" s="668">
        <v>1</v>
      </c>
      <c r="I34" s="704">
        <v>0.16666666666666666</v>
      </c>
      <c r="J34" s="732">
        <v>124.74</v>
      </c>
      <c r="K34" s="681">
        <v>0.11450760079312625</v>
      </c>
      <c r="L34" s="668">
        <v>5</v>
      </c>
      <c r="M34" s="704">
        <v>0.83333333333333337</v>
      </c>
    </row>
    <row r="35" spans="1:13" ht="14.4" customHeight="1" x14ac:dyDescent="0.3">
      <c r="A35" s="722" t="s">
        <v>2473</v>
      </c>
      <c r="B35" s="713">
        <v>463.08000000000004</v>
      </c>
      <c r="C35" s="665">
        <v>1</v>
      </c>
      <c r="D35" s="726">
        <v>3</v>
      </c>
      <c r="E35" s="729" t="s">
        <v>2473</v>
      </c>
      <c r="F35" s="713">
        <v>154.36000000000001</v>
      </c>
      <c r="G35" s="681">
        <v>0.33333333333333331</v>
      </c>
      <c r="H35" s="668">
        <v>1</v>
      </c>
      <c r="I35" s="704">
        <v>0.33333333333333331</v>
      </c>
      <c r="J35" s="732">
        <v>308.72000000000003</v>
      </c>
      <c r="K35" s="681">
        <v>0.66666666666666663</v>
      </c>
      <c r="L35" s="668">
        <v>2</v>
      </c>
      <c r="M35" s="704">
        <v>0.66666666666666663</v>
      </c>
    </row>
    <row r="36" spans="1:13" ht="14.4" customHeight="1" x14ac:dyDescent="0.3">
      <c r="A36" s="722" t="s">
        <v>2474</v>
      </c>
      <c r="B36" s="713">
        <v>0</v>
      </c>
      <c r="C36" s="665"/>
      <c r="D36" s="726">
        <v>1</v>
      </c>
      <c r="E36" s="729" t="s">
        <v>2474</v>
      </c>
      <c r="F36" s="713">
        <v>0</v>
      </c>
      <c r="G36" s="681"/>
      <c r="H36" s="668">
        <v>1</v>
      </c>
      <c r="I36" s="704">
        <v>1</v>
      </c>
      <c r="J36" s="732"/>
      <c r="K36" s="681"/>
      <c r="L36" s="668"/>
      <c r="M36" s="704">
        <v>0</v>
      </c>
    </row>
    <row r="37" spans="1:13" ht="14.4" customHeight="1" x14ac:dyDescent="0.3">
      <c r="A37" s="722" t="s">
        <v>2475</v>
      </c>
      <c r="B37" s="713">
        <v>108.44</v>
      </c>
      <c r="C37" s="665">
        <v>1</v>
      </c>
      <c r="D37" s="726">
        <v>2</v>
      </c>
      <c r="E37" s="729" t="s">
        <v>2475</v>
      </c>
      <c r="F37" s="713">
        <v>0</v>
      </c>
      <c r="G37" s="681">
        <v>0</v>
      </c>
      <c r="H37" s="668">
        <v>1</v>
      </c>
      <c r="I37" s="704">
        <v>0.5</v>
      </c>
      <c r="J37" s="732">
        <v>108.44</v>
      </c>
      <c r="K37" s="681">
        <v>1</v>
      </c>
      <c r="L37" s="668">
        <v>1</v>
      </c>
      <c r="M37" s="704">
        <v>0.5</v>
      </c>
    </row>
    <row r="38" spans="1:13" ht="14.4" customHeight="1" x14ac:dyDescent="0.3">
      <c r="A38" s="722" t="s">
        <v>2476</v>
      </c>
      <c r="B38" s="713">
        <v>15316.63</v>
      </c>
      <c r="C38" s="665">
        <v>1</v>
      </c>
      <c r="D38" s="726">
        <v>55</v>
      </c>
      <c r="E38" s="729" t="s">
        <v>2476</v>
      </c>
      <c r="F38" s="713">
        <v>12090.64</v>
      </c>
      <c r="G38" s="681">
        <v>0.78937990928813973</v>
      </c>
      <c r="H38" s="668">
        <v>39</v>
      </c>
      <c r="I38" s="704">
        <v>0.70909090909090911</v>
      </c>
      <c r="J38" s="732">
        <v>3225.99</v>
      </c>
      <c r="K38" s="681">
        <v>0.21062009071186025</v>
      </c>
      <c r="L38" s="668">
        <v>16</v>
      </c>
      <c r="M38" s="704">
        <v>0.29090909090909089</v>
      </c>
    </row>
    <row r="39" spans="1:13" ht="14.4" customHeight="1" x14ac:dyDescent="0.3">
      <c r="A39" s="722" t="s">
        <v>2477</v>
      </c>
      <c r="B39" s="713">
        <v>34303.360000000001</v>
      </c>
      <c r="C39" s="665">
        <v>1</v>
      </c>
      <c r="D39" s="726">
        <v>98</v>
      </c>
      <c r="E39" s="729" t="s">
        <v>2477</v>
      </c>
      <c r="F39" s="713">
        <v>28493.53</v>
      </c>
      <c r="G39" s="681">
        <v>0.83063379214164434</v>
      </c>
      <c r="H39" s="668">
        <v>72</v>
      </c>
      <c r="I39" s="704">
        <v>0.73469387755102045</v>
      </c>
      <c r="J39" s="732">
        <v>5809.83</v>
      </c>
      <c r="K39" s="681">
        <v>0.16936620785835557</v>
      </c>
      <c r="L39" s="668">
        <v>26</v>
      </c>
      <c r="M39" s="704">
        <v>0.26530612244897961</v>
      </c>
    </row>
    <row r="40" spans="1:13" ht="14.4" customHeight="1" thickBot="1" x14ac:dyDescent="0.35">
      <c r="A40" s="723" t="s">
        <v>2478</v>
      </c>
      <c r="B40" s="714">
        <v>36670.55999999999</v>
      </c>
      <c r="C40" s="671">
        <v>1</v>
      </c>
      <c r="D40" s="727">
        <v>89</v>
      </c>
      <c r="E40" s="730" t="s">
        <v>2478</v>
      </c>
      <c r="F40" s="714">
        <v>23979.489999999994</v>
      </c>
      <c r="G40" s="682">
        <v>0.65391665684952727</v>
      </c>
      <c r="H40" s="674">
        <v>66</v>
      </c>
      <c r="I40" s="705">
        <v>0.7415730337078652</v>
      </c>
      <c r="J40" s="733">
        <v>12691.069999999998</v>
      </c>
      <c r="K40" s="682">
        <v>0.34608334315047279</v>
      </c>
      <c r="L40" s="674">
        <v>23</v>
      </c>
      <c r="M40" s="705">
        <v>0.25842696629213485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3724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2479609.989999997</v>
      </c>
      <c r="N3" s="70">
        <f>SUBTOTAL(9,N7:N1048576)</f>
        <v>3234</v>
      </c>
      <c r="O3" s="70">
        <f>SUBTOTAL(9,O7:O1048576)</f>
        <v>1729</v>
      </c>
      <c r="P3" s="70">
        <f>SUBTOTAL(9,P7:P1048576)</f>
        <v>1381320.0199999998</v>
      </c>
      <c r="Q3" s="71">
        <f>IF(M3=0,0,P3/M3)</f>
        <v>0.55707148526208405</v>
      </c>
      <c r="R3" s="70">
        <f>SUBTOTAL(9,R7:R1048576)</f>
        <v>1942</v>
      </c>
      <c r="S3" s="71">
        <f>IF(N3=0,0,R3/N3)</f>
        <v>0.60049474335188624</v>
      </c>
      <c r="T3" s="70">
        <f>SUBTOTAL(9,T7:T1048576)</f>
        <v>1098</v>
      </c>
      <c r="U3" s="72">
        <f>IF(O3=0,0,T3/O3)</f>
        <v>0.63504916136495082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4</v>
      </c>
      <c r="B7" s="740" t="s">
        <v>2184</v>
      </c>
      <c r="C7" s="740" t="s">
        <v>2430</v>
      </c>
      <c r="D7" s="741" t="s">
        <v>3720</v>
      </c>
      <c r="E7" s="742" t="s">
        <v>2446</v>
      </c>
      <c r="F7" s="740" t="s">
        <v>2426</v>
      </c>
      <c r="G7" s="740" t="s">
        <v>2479</v>
      </c>
      <c r="H7" s="740" t="s">
        <v>1027</v>
      </c>
      <c r="I7" s="740" t="s">
        <v>1688</v>
      </c>
      <c r="J7" s="740" t="s">
        <v>1129</v>
      </c>
      <c r="K7" s="740" t="s">
        <v>2480</v>
      </c>
      <c r="L7" s="743">
        <v>154.36000000000001</v>
      </c>
      <c r="M7" s="743">
        <v>154.36000000000001</v>
      </c>
      <c r="N7" s="740">
        <v>1</v>
      </c>
      <c r="O7" s="744">
        <v>1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4</v>
      </c>
      <c r="B8" s="665" t="s">
        <v>2184</v>
      </c>
      <c r="C8" s="665" t="s">
        <v>2430</v>
      </c>
      <c r="D8" s="746" t="s">
        <v>3720</v>
      </c>
      <c r="E8" s="747" t="s">
        <v>2447</v>
      </c>
      <c r="F8" s="665" t="s">
        <v>2426</v>
      </c>
      <c r="G8" s="665" t="s">
        <v>2481</v>
      </c>
      <c r="H8" s="665" t="s">
        <v>545</v>
      </c>
      <c r="I8" s="665" t="s">
        <v>2482</v>
      </c>
      <c r="J8" s="665" t="s">
        <v>788</v>
      </c>
      <c r="K8" s="665" t="s">
        <v>2483</v>
      </c>
      <c r="L8" s="666">
        <v>0</v>
      </c>
      <c r="M8" s="666">
        <v>0</v>
      </c>
      <c r="N8" s="665">
        <v>1</v>
      </c>
      <c r="O8" s="748">
        <v>1</v>
      </c>
      <c r="P8" s="666"/>
      <c r="Q8" s="681"/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4</v>
      </c>
      <c r="B9" s="665" t="s">
        <v>2184</v>
      </c>
      <c r="C9" s="665" t="s">
        <v>2430</v>
      </c>
      <c r="D9" s="746" t="s">
        <v>3720</v>
      </c>
      <c r="E9" s="747" t="s">
        <v>2447</v>
      </c>
      <c r="F9" s="665" t="s">
        <v>2426</v>
      </c>
      <c r="G9" s="665" t="s">
        <v>2484</v>
      </c>
      <c r="H9" s="665" t="s">
        <v>545</v>
      </c>
      <c r="I9" s="665" t="s">
        <v>2485</v>
      </c>
      <c r="J9" s="665" t="s">
        <v>664</v>
      </c>
      <c r="K9" s="665" t="s">
        <v>2486</v>
      </c>
      <c r="L9" s="666">
        <v>0</v>
      </c>
      <c r="M9" s="666">
        <v>0</v>
      </c>
      <c r="N9" s="665">
        <v>1</v>
      </c>
      <c r="O9" s="748">
        <v>1</v>
      </c>
      <c r="P9" s="666"/>
      <c r="Q9" s="681"/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4</v>
      </c>
      <c r="B10" s="665" t="s">
        <v>2184</v>
      </c>
      <c r="C10" s="665" t="s">
        <v>2430</v>
      </c>
      <c r="D10" s="746" t="s">
        <v>3720</v>
      </c>
      <c r="E10" s="747" t="s">
        <v>2447</v>
      </c>
      <c r="F10" s="665" t="s">
        <v>2426</v>
      </c>
      <c r="G10" s="665" t="s">
        <v>2487</v>
      </c>
      <c r="H10" s="665" t="s">
        <v>1027</v>
      </c>
      <c r="I10" s="665" t="s">
        <v>2488</v>
      </c>
      <c r="J10" s="665" t="s">
        <v>1906</v>
      </c>
      <c r="K10" s="665" t="s">
        <v>2489</v>
      </c>
      <c r="L10" s="666">
        <v>407.55</v>
      </c>
      <c r="M10" s="666">
        <v>407.55</v>
      </c>
      <c r="N10" s="665">
        <v>1</v>
      </c>
      <c r="O10" s="748">
        <v>1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4</v>
      </c>
      <c r="B11" s="665" t="s">
        <v>2184</v>
      </c>
      <c r="C11" s="665" t="s">
        <v>2430</v>
      </c>
      <c r="D11" s="746" t="s">
        <v>3720</v>
      </c>
      <c r="E11" s="747" t="s">
        <v>2447</v>
      </c>
      <c r="F11" s="665" t="s">
        <v>2426</v>
      </c>
      <c r="G11" s="665" t="s">
        <v>2487</v>
      </c>
      <c r="H11" s="665" t="s">
        <v>1027</v>
      </c>
      <c r="I11" s="665" t="s">
        <v>2490</v>
      </c>
      <c r="J11" s="665" t="s">
        <v>1906</v>
      </c>
      <c r="K11" s="665" t="s">
        <v>2491</v>
      </c>
      <c r="L11" s="666">
        <v>543.39</v>
      </c>
      <c r="M11" s="666">
        <v>543.39</v>
      </c>
      <c r="N11" s="665">
        <v>1</v>
      </c>
      <c r="O11" s="748">
        <v>1</v>
      </c>
      <c r="P11" s="666">
        <v>543.39</v>
      </c>
      <c r="Q11" s="681">
        <v>1</v>
      </c>
      <c r="R11" s="665">
        <v>1</v>
      </c>
      <c r="S11" s="681">
        <v>1</v>
      </c>
      <c r="T11" s="748">
        <v>1</v>
      </c>
      <c r="U11" s="704">
        <v>1</v>
      </c>
    </row>
    <row r="12" spans="1:21" ht="14.4" customHeight="1" x14ac:dyDescent="0.3">
      <c r="A12" s="664">
        <v>4</v>
      </c>
      <c r="B12" s="665" t="s">
        <v>2184</v>
      </c>
      <c r="C12" s="665" t="s">
        <v>2430</v>
      </c>
      <c r="D12" s="746" t="s">
        <v>3720</v>
      </c>
      <c r="E12" s="747" t="s">
        <v>2447</v>
      </c>
      <c r="F12" s="665" t="s">
        <v>2426</v>
      </c>
      <c r="G12" s="665" t="s">
        <v>2492</v>
      </c>
      <c r="H12" s="665" t="s">
        <v>545</v>
      </c>
      <c r="I12" s="665" t="s">
        <v>2069</v>
      </c>
      <c r="J12" s="665" t="s">
        <v>1532</v>
      </c>
      <c r="K12" s="665" t="s">
        <v>2070</v>
      </c>
      <c r="L12" s="666">
        <v>28.81</v>
      </c>
      <c r="M12" s="666">
        <v>28.81</v>
      </c>
      <c r="N12" s="665">
        <v>1</v>
      </c>
      <c r="O12" s="748">
        <v>0.5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4</v>
      </c>
      <c r="B13" s="665" t="s">
        <v>2184</v>
      </c>
      <c r="C13" s="665" t="s">
        <v>2430</v>
      </c>
      <c r="D13" s="746" t="s">
        <v>3720</v>
      </c>
      <c r="E13" s="747" t="s">
        <v>2447</v>
      </c>
      <c r="F13" s="665" t="s">
        <v>2426</v>
      </c>
      <c r="G13" s="665" t="s">
        <v>2493</v>
      </c>
      <c r="H13" s="665" t="s">
        <v>1027</v>
      </c>
      <c r="I13" s="665" t="s">
        <v>1575</v>
      </c>
      <c r="J13" s="665" t="s">
        <v>1119</v>
      </c>
      <c r="K13" s="665" t="s">
        <v>1576</v>
      </c>
      <c r="L13" s="666">
        <v>53.57</v>
      </c>
      <c r="M13" s="666">
        <v>53.57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4</v>
      </c>
      <c r="B14" s="665" t="s">
        <v>2184</v>
      </c>
      <c r="C14" s="665" t="s">
        <v>2430</v>
      </c>
      <c r="D14" s="746" t="s">
        <v>3720</v>
      </c>
      <c r="E14" s="747" t="s">
        <v>2449</v>
      </c>
      <c r="F14" s="665" t="s">
        <v>2426</v>
      </c>
      <c r="G14" s="665" t="s">
        <v>2479</v>
      </c>
      <c r="H14" s="665" t="s">
        <v>1027</v>
      </c>
      <c r="I14" s="665" t="s">
        <v>1688</v>
      </c>
      <c r="J14" s="665" t="s">
        <v>1129</v>
      </c>
      <c r="K14" s="665" t="s">
        <v>2480</v>
      </c>
      <c r="L14" s="666">
        <v>154.36000000000001</v>
      </c>
      <c r="M14" s="666">
        <v>308.72000000000003</v>
      </c>
      <c r="N14" s="665">
        <v>2</v>
      </c>
      <c r="O14" s="748">
        <v>2</v>
      </c>
      <c r="P14" s="666">
        <v>154.36000000000001</v>
      </c>
      <c r="Q14" s="681">
        <v>0.5</v>
      </c>
      <c r="R14" s="665">
        <v>1</v>
      </c>
      <c r="S14" s="681">
        <v>0.5</v>
      </c>
      <c r="T14" s="748">
        <v>1</v>
      </c>
      <c r="U14" s="704">
        <v>0.5</v>
      </c>
    </row>
    <row r="15" spans="1:21" ht="14.4" customHeight="1" x14ac:dyDescent="0.3">
      <c r="A15" s="664">
        <v>4</v>
      </c>
      <c r="B15" s="665" t="s">
        <v>2184</v>
      </c>
      <c r="C15" s="665" t="s">
        <v>2430</v>
      </c>
      <c r="D15" s="746" t="s">
        <v>3720</v>
      </c>
      <c r="E15" s="747" t="s">
        <v>2449</v>
      </c>
      <c r="F15" s="665" t="s">
        <v>2426</v>
      </c>
      <c r="G15" s="665" t="s">
        <v>2494</v>
      </c>
      <c r="H15" s="665" t="s">
        <v>545</v>
      </c>
      <c r="I15" s="665" t="s">
        <v>710</v>
      </c>
      <c r="J15" s="665" t="s">
        <v>711</v>
      </c>
      <c r="K15" s="665" t="s">
        <v>1078</v>
      </c>
      <c r="L15" s="666">
        <v>36.54</v>
      </c>
      <c r="M15" s="666">
        <v>36.54</v>
      </c>
      <c r="N15" s="665">
        <v>1</v>
      </c>
      <c r="O15" s="748">
        <v>1</v>
      </c>
      <c r="P15" s="666">
        <v>36.54</v>
      </c>
      <c r="Q15" s="681">
        <v>1</v>
      </c>
      <c r="R15" s="665">
        <v>1</v>
      </c>
      <c r="S15" s="681">
        <v>1</v>
      </c>
      <c r="T15" s="748">
        <v>1</v>
      </c>
      <c r="U15" s="704">
        <v>1</v>
      </c>
    </row>
    <row r="16" spans="1:21" ht="14.4" customHeight="1" x14ac:dyDescent="0.3">
      <c r="A16" s="664">
        <v>4</v>
      </c>
      <c r="B16" s="665" t="s">
        <v>2184</v>
      </c>
      <c r="C16" s="665" t="s">
        <v>2430</v>
      </c>
      <c r="D16" s="746" t="s">
        <v>3720</v>
      </c>
      <c r="E16" s="747" t="s">
        <v>2449</v>
      </c>
      <c r="F16" s="665" t="s">
        <v>2426</v>
      </c>
      <c r="G16" s="665" t="s">
        <v>2495</v>
      </c>
      <c r="H16" s="665" t="s">
        <v>545</v>
      </c>
      <c r="I16" s="665" t="s">
        <v>698</v>
      </c>
      <c r="J16" s="665" t="s">
        <v>2496</v>
      </c>
      <c r="K16" s="665" t="s">
        <v>2497</v>
      </c>
      <c r="L16" s="666">
        <v>38.5</v>
      </c>
      <c r="M16" s="666">
        <v>38.5</v>
      </c>
      <c r="N16" s="665">
        <v>1</v>
      </c>
      <c r="O16" s="748">
        <v>1</v>
      </c>
      <c r="P16" s="666">
        <v>38.5</v>
      </c>
      <c r="Q16" s="681">
        <v>1</v>
      </c>
      <c r="R16" s="665">
        <v>1</v>
      </c>
      <c r="S16" s="681">
        <v>1</v>
      </c>
      <c r="T16" s="748">
        <v>1</v>
      </c>
      <c r="U16" s="704">
        <v>1</v>
      </c>
    </row>
    <row r="17" spans="1:21" ht="14.4" customHeight="1" x14ac:dyDescent="0.3">
      <c r="A17" s="664">
        <v>4</v>
      </c>
      <c r="B17" s="665" t="s">
        <v>2184</v>
      </c>
      <c r="C17" s="665" t="s">
        <v>2430</v>
      </c>
      <c r="D17" s="746" t="s">
        <v>3720</v>
      </c>
      <c r="E17" s="747" t="s">
        <v>2449</v>
      </c>
      <c r="F17" s="665" t="s">
        <v>2426</v>
      </c>
      <c r="G17" s="665" t="s">
        <v>2487</v>
      </c>
      <c r="H17" s="665" t="s">
        <v>1027</v>
      </c>
      <c r="I17" s="665" t="s">
        <v>2498</v>
      </c>
      <c r="J17" s="665" t="s">
        <v>1906</v>
      </c>
      <c r="K17" s="665" t="s">
        <v>2499</v>
      </c>
      <c r="L17" s="666">
        <v>923.74</v>
      </c>
      <c r="M17" s="666">
        <v>923.74</v>
      </c>
      <c r="N17" s="665">
        <v>1</v>
      </c>
      <c r="O17" s="748">
        <v>1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4</v>
      </c>
      <c r="B18" s="665" t="s">
        <v>2184</v>
      </c>
      <c r="C18" s="665" t="s">
        <v>2430</v>
      </c>
      <c r="D18" s="746" t="s">
        <v>3720</v>
      </c>
      <c r="E18" s="747" t="s">
        <v>2449</v>
      </c>
      <c r="F18" s="665" t="s">
        <v>2426</v>
      </c>
      <c r="G18" s="665" t="s">
        <v>2500</v>
      </c>
      <c r="H18" s="665" t="s">
        <v>1027</v>
      </c>
      <c r="I18" s="665" t="s">
        <v>2501</v>
      </c>
      <c r="J18" s="665" t="s">
        <v>1138</v>
      </c>
      <c r="K18" s="665" t="s">
        <v>2502</v>
      </c>
      <c r="L18" s="666">
        <v>0</v>
      </c>
      <c r="M18" s="666">
        <v>0</v>
      </c>
      <c r="N18" s="665">
        <v>2</v>
      </c>
      <c r="O18" s="748">
        <v>1.5</v>
      </c>
      <c r="P18" s="666">
        <v>0</v>
      </c>
      <c r="Q18" s="681"/>
      <c r="R18" s="665">
        <v>2</v>
      </c>
      <c r="S18" s="681">
        <v>1</v>
      </c>
      <c r="T18" s="748">
        <v>1.5</v>
      </c>
      <c r="U18" s="704">
        <v>1</v>
      </c>
    </row>
    <row r="19" spans="1:21" ht="14.4" customHeight="1" x14ac:dyDescent="0.3">
      <c r="A19" s="664">
        <v>4</v>
      </c>
      <c r="B19" s="665" t="s">
        <v>2184</v>
      </c>
      <c r="C19" s="665" t="s">
        <v>2430</v>
      </c>
      <c r="D19" s="746" t="s">
        <v>3720</v>
      </c>
      <c r="E19" s="747" t="s">
        <v>2449</v>
      </c>
      <c r="F19" s="665" t="s">
        <v>2426</v>
      </c>
      <c r="G19" s="665" t="s">
        <v>2493</v>
      </c>
      <c r="H19" s="665" t="s">
        <v>1027</v>
      </c>
      <c r="I19" s="665" t="s">
        <v>1118</v>
      </c>
      <c r="J19" s="665" t="s">
        <v>1119</v>
      </c>
      <c r="K19" s="665" t="s">
        <v>1120</v>
      </c>
      <c r="L19" s="666">
        <v>133.94</v>
      </c>
      <c r="M19" s="666">
        <v>133.94</v>
      </c>
      <c r="N19" s="665">
        <v>1</v>
      </c>
      <c r="O19" s="748">
        <v>0.5</v>
      </c>
      <c r="P19" s="666">
        <v>133.94</v>
      </c>
      <c r="Q19" s="681">
        <v>1</v>
      </c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4</v>
      </c>
      <c r="B20" s="665" t="s">
        <v>2184</v>
      </c>
      <c r="C20" s="665" t="s">
        <v>2430</v>
      </c>
      <c r="D20" s="746" t="s">
        <v>3720</v>
      </c>
      <c r="E20" s="747" t="s">
        <v>2452</v>
      </c>
      <c r="F20" s="665" t="s">
        <v>2426</v>
      </c>
      <c r="G20" s="665" t="s">
        <v>2479</v>
      </c>
      <c r="H20" s="665" t="s">
        <v>1027</v>
      </c>
      <c r="I20" s="665" t="s">
        <v>1688</v>
      </c>
      <c r="J20" s="665" t="s">
        <v>1129</v>
      </c>
      <c r="K20" s="665" t="s">
        <v>2480</v>
      </c>
      <c r="L20" s="666">
        <v>154.36000000000001</v>
      </c>
      <c r="M20" s="666">
        <v>154.36000000000001</v>
      </c>
      <c r="N20" s="665">
        <v>1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4</v>
      </c>
      <c r="B21" s="665" t="s">
        <v>2184</v>
      </c>
      <c r="C21" s="665" t="s">
        <v>2430</v>
      </c>
      <c r="D21" s="746" t="s">
        <v>3720</v>
      </c>
      <c r="E21" s="747" t="s">
        <v>2452</v>
      </c>
      <c r="F21" s="665" t="s">
        <v>2426</v>
      </c>
      <c r="G21" s="665" t="s">
        <v>2503</v>
      </c>
      <c r="H21" s="665" t="s">
        <v>545</v>
      </c>
      <c r="I21" s="665" t="s">
        <v>2504</v>
      </c>
      <c r="J21" s="665" t="s">
        <v>2505</v>
      </c>
      <c r="K21" s="665" t="s">
        <v>2506</v>
      </c>
      <c r="L21" s="666">
        <v>0</v>
      </c>
      <c r="M21" s="666">
        <v>0</v>
      </c>
      <c r="N21" s="665">
        <v>3</v>
      </c>
      <c r="O21" s="748">
        <v>0.5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4</v>
      </c>
      <c r="B22" s="665" t="s">
        <v>2184</v>
      </c>
      <c r="C22" s="665" t="s">
        <v>2430</v>
      </c>
      <c r="D22" s="746" t="s">
        <v>3720</v>
      </c>
      <c r="E22" s="747" t="s">
        <v>2452</v>
      </c>
      <c r="F22" s="665" t="s">
        <v>2426</v>
      </c>
      <c r="G22" s="665" t="s">
        <v>2492</v>
      </c>
      <c r="H22" s="665" t="s">
        <v>545</v>
      </c>
      <c r="I22" s="665" t="s">
        <v>2507</v>
      </c>
      <c r="J22" s="665" t="s">
        <v>1532</v>
      </c>
      <c r="K22" s="665" t="s">
        <v>1533</v>
      </c>
      <c r="L22" s="666">
        <v>185.26</v>
      </c>
      <c r="M22" s="666">
        <v>555.78</v>
      </c>
      <c r="N22" s="665">
        <v>3</v>
      </c>
      <c r="O22" s="748">
        <v>0.5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4</v>
      </c>
      <c r="B23" s="665" t="s">
        <v>2184</v>
      </c>
      <c r="C23" s="665" t="s">
        <v>2430</v>
      </c>
      <c r="D23" s="746" t="s">
        <v>3720</v>
      </c>
      <c r="E23" s="747" t="s">
        <v>2452</v>
      </c>
      <c r="F23" s="665" t="s">
        <v>2426</v>
      </c>
      <c r="G23" s="665" t="s">
        <v>2508</v>
      </c>
      <c r="H23" s="665" t="s">
        <v>545</v>
      </c>
      <c r="I23" s="665" t="s">
        <v>977</v>
      </c>
      <c r="J23" s="665" t="s">
        <v>978</v>
      </c>
      <c r="K23" s="665" t="s">
        <v>979</v>
      </c>
      <c r="L23" s="666">
        <v>108.44</v>
      </c>
      <c r="M23" s="666">
        <v>108.44</v>
      </c>
      <c r="N23" s="665">
        <v>1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4</v>
      </c>
      <c r="B24" s="665" t="s">
        <v>2184</v>
      </c>
      <c r="C24" s="665" t="s">
        <v>2430</v>
      </c>
      <c r="D24" s="746" t="s">
        <v>3720</v>
      </c>
      <c r="E24" s="747" t="s">
        <v>2452</v>
      </c>
      <c r="F24" s="665" t="s">
        <v>2426</v>
      </c>
      <c r="G24" s="665" t="s">
        <v>2509</v>
      </c>
      <c r="H24" s="665" t="s">
        <v>545</v>
      </c>
      <c r="I24" s="665" t="s">
        <v>1680</v>
      </c>
      <c r="J24" s="665" t="s">
        <v>1681</v>
      </c>
      <c r="K24" s="665" t="s">
        <v>1682</v>
      </c>
      <c r="L24" s="666">
        <v>453.8</v>
      </c>
      <c r="M24" s="666">
        <v>907.6</v>
      </c>
      <c r="N24" s="665">
        <v>2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4</v>
      </c>
      <c r="B25" s="665" t="s">
        <v>2184</v>
      </c>
      <c r="C25" s="665" t="s">
        <v>2430</v>
      </c>
      <c r="D25" s="746" t="s">
        <v>3720</v>
      </c>
      <c r="E25" s="747" t="s">
        <v>2452</v>
      </c>
      <c r="F25" s="665" t="s">
        <v>2426</v>
      </c>
      <c r="G25" s="665" t="s">
        <v>2510</v>
      </c>
      <c r="H25" s="665" t="s">
        <v>545</v>
      </c>
      <c r="I25" s="665" t="s">
        <v>690</v>
      </c>
      <c r="J25" s="665" t="s">
        <v>2511</v>
      </c>
      <c r="K25" s="665" t="s">
        <v>2512</v>
      </c>
      <c r="L25" s="666">
        <v>0</v>
      </c>
      <c r="M25" s="666">
        <v>0</v>
      </c>
      <c r="N25" s="665">
        <v>1</v>
      </c>
      <c r="O25" s="748">
        <v>0.5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4</v>
      </c>
      <c r="B26" s="665" t="s">
        <v>2184</v>
      </c>
      <c r="C26" s="665" t="s">
        <v>2430</v>
      </c>
      <c r="D26" s="746" t="s">
        <v>3720</v>
      </c>
      <c r="E26" s="747" t="s">
        <v>2452</v>
      </c>
      <c r="F26" s="665" t="s">
        <v>2426</v>
      </c>
      <c r="G26" s="665" t="s">
        <v>2513</v>
      </c>
      <c r="H26" s="665" t="s">
        <v>1027</v>
      </c>
      <c r="I26" s="665" t="s">
        <v>2514</v>
      </c>
      <c r="J26" s="665" t="s">
        <v>2515</v>
      </c>
      <c r="K26" s="665" t="s">
        <v>2516</v>
      </c>
      <c r="L26" s="666">
        <v>120.61</v>
      </c>
      <c r="M26" s="666">
        <v>120.61</v>
      </c>
      <c r="N26" s="665">
        <v>1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4</v>
      </c>
      <c r="B27" s="665" t="s">
        <v>2184</v>
      </c>
      <c r="C27" s="665" t="s">
        <v>2430</v>
      </c>
      <c r="D27" s="746" t="s">
        <v>3720</v>
      </c>
      <c r="E27" s="747" t="s">
        <v>2454</v>
      </c>
      <c r="F27" s="665" t="s">
        <v>2426</v>
      </c>
      <c r="G27" s="665" t="s">
        <v>2510</v>
      </c>
      <c r="H27" s="665" t="s">
        <v>545</v>
      </c>
      <c r="I27" s="665" t="s">
        <v>690</v>
      </c>
      <c r="J27" s="665" t="s">
        <v>2511</v>
      </c>
      <c r="K27" s="665" t="s">
        <v>2512</v>
      </c>
      <c r="L27" s="666">
        <v>0</v>
      </c>
      <c r="M27" s="666">
        <v>0</v>
      </c>
      <c r="N27" s="665">
        <v>1</v>
      </c>
      <c r="O27" s="748">
        <v>1</v>
      </c>
      <c r="P27" s="666"/>
      <c r="Q27" s="681"/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4</v>
      </c>
      <c r="B28" s="665" t="s">
        <v>2184</v>
      </c>
      <c r="C28" s="665" t="s">
        <v>2430</v>
      </c>
      <c r="D28" s="746" t="s">
        <v>3720</v>
      </c>
      <c r="E28" s="747" t="s">
        <v>2455</v>
      </c>
      <c r="F28" s="665" t="s">
        <v>2426</v>
      </c>
      <c r="G28" s="665" t="s">
        <v>2479</v>
      </c>
      <c r="H28" s="665" t="s">
        <v>1027</v>
      </c>
      <c r="I28" s="665" t="s">
        <v>1688</v>
      </c>
      <c r="J28" s="665" t="s">
        <v>1129</v>
      </c>
      <c r="K28" s="665" t="s">
        <v>2480</v>
      </c>
      <c r="L28" s="666">
        <v>154.36000000000001</v>
      </c>
      <c r="M28" s="666">
        <v>308.72000000000003</v>
      </c>
      <c r="N28" s="665">
        <v>2</v>
      </c>
      <c r="O28" s="748">
        <v>2</v>
      </c>
      <c r="P28" s="666">
        <v>154.36000000000001</v>
      </c>
      <c r="Q28" s="681">
        <v>0.5</v>
      </c>
      <c r="R28" s="665">
        <v>1</v>
      </c>
      <c r="S28" s="681">
        <v>0.5</v>
      </c>
      <c r="T28" s="748">
        <v>1</v>
      </c>
      <c r="U28" s="704">
        <v>0.5</v>
      </c>
    </row>
    <row r="29" spans="1:21" ht="14.4" customHeight="1" x14ac:dyDescent="0.3">
      <c r="A29" s="664">
        <v>4</v>
      </c>
      <c r="B29" s="665" t="s">
        <v>2184</v>
      </c>
      <c r="C29" s="665" t="s">
        <v>2430</v>
      </c>
      <c r="D29" s="746" t="s">
        <v>3720</v>
      </c>
      <c r="E29" s="747" t="s">
        <v>2455</v>
      </c>
      <c r="F29" s="665" t="s">
        <v>2426</v>
      </c>
      <c r="G29" s="665" t="s">
        <v>2503</v>
      </c>
      <c r="H29" s="665" t="s">
        <v>545</v>
      </c>
      <c r="I29" s="665" t="s">
        <v>2517</v>
      </c>
      <c r="J29" s="665" t="s">
        <v>1524</v>
      </c>
      <c r="K29" s="665" t="s">
        <v>2518</v>
      </c>
      <c r="L29" s="666">
        <v>374.79</v>
      </c>
      <c r="M29" s="666">
        <v>1124.3700000000001</v>
      </c>
      <c r="N29" s="665">
        <v>3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4</v>
      </c>
      <c r="B30" s="665" t="s">
        <v>2184</v>
      </c>
      <c r="C30" s="665" t="s">
        <v>2430</v>
      </c>
      <c r="D30" s="746" t="s">
        <v>3720</v>
      </c>
      <c r="E30" s="747" t="s">
        <v>2455</v>
      </c>
      <c r="F30" s="665" t="s">
        <v>2426</v>
      </c>
      <c r="G30" s="665" t="s">
        <v>2503</v>
      </c>
      <c r="H30" s="665" t="s">
        <v>545</v>
      </c>
      <c r="I30" s="665" t="s">
        <v>2519</v>
      </c>
      <c r="J30" s="665" t="s">
        <v>1524</v>
      </c>
      <c r="K30" s="665" t="s">
        <v>2518</v>
      </c>
      <c r="L30" s="666">
        <v>374.79</v>
      </c>
      <c r="M30" s="666">
        <v>1124.3700000000001</v>
      </c>
      <c r="N30" s="665">
        <v>3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4</v>
      </c>
      <c r="B31" s="665" t="s">
        <v>2184</v>
      </c>
      <c r="C31" s="665" t="s">
        <v>2430</v>
      </c>
      <c r="D31" s="746" t="s">
        <v>3720</v>
      </c>
      <c r="E31" s="747" t="s">
        <v>2455</v>
      </c>
      <c r="F31" s="665" t="s">
        <v>2426</v>
      </c>
      <c r="G31" s="665" t="s">
        <v>2503</v>
      </c>
      <c r="H31" s="665" t="s">
        <v>545</v>
      </c>
      <c r="I31" s="665" t="s">
        <v>1523</v>
      </c>
      <c r="J31" s="665" t="s">
        <v>1524</v>
      </c>
      <c r="K31" s="665" t="s">
        <v>2518</v>
      </c>
      <c r="L31" s="666">
        <v>374.79</v>
      </c>
      <c r="M31" s="666">
        <v>1124.3700000000001</v>
      </c>
      <c r="N31" s="665">
        <v>3</v>
      </c>
      <c r="O31" s="748">
        <v>0.5</v>
      </c>
      <c r="P31" s="666">
        <v>1124.3700000000001</v>
      </c>
      <c r="Q31" s="681">
        <v>1</v>
      </c>
      <c r="R31" s="665">
        <v>3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4</v>
      </c>
      <c r="B32" s="665" t="s">
        <v>2184</v>
      </c>
      <c r="C32" s="665" t="s">
        <v>2430</v>
      </c>
      <c r="D32" s="746" t="s">
        <v>3720</v>
      </c>
      <c r="E32" s="747" t="s">
        <v>2455</v>
      </c>
      <c r="F32" s="665" t="s">
        <v>2426</v>
      </c>
      <c r="G32" s="665" t="s">
        <v>2487</v>
      </c>
      <c r="H32" s="665" t="s">
        <v>1027</v>
      </c>
      <c r="I32" s="665" t="s">
        <v>2488</v>
      </c>
      <c r="J32" s="665" t="s">
        <v>1906</v>
      </c>
      <c r="K32" s="665" t="s">
        <v>2489</v>
      </c>
      <c r="L32" s="666">
        <v>407.55</v>
      </c>
      <c r="M32" s="666">
        <v>407.55</v>
      </c>
      <c r="N32" s="665">
        <v>1</v>
      </c>
      <c r="O32" s="748">
        <v>1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4</v>
      </c>
      <c r="B33" s="665" t="s">
        <v>2184</v>
      </c>
      <c r="C33" s="665" t="s">
        <v>2430</v>
      </c>
      <c r="D33" s="746" t="s">
        <v>3720</v>
      </c>
      <c r="E33" s="747" t="s">
        <v>2455</v>
      </c>
      <c r="F33" s="665" t="s">
        <v>2426</v>
      </c>
      <c r="G33" s="665" t="s">
        <v>2492</v>
      </c>
      <c r="H33" s="665" t="s">
        <v>545</v>
      </c>
      <c r="I33" s="665" t="s">
        <v>2507</v>
      </c>
      <c r="J33" s="665" t="s">
        <v>1532</v>
      </c>
      <c r="K33" s="665" t="s">
        <v>1533</v>
      </c>
      <c r="L33" s="666">
        <v>185.26</v>
      </c>
      <c r="M33" s="666">
        <v>370.52</v>
      </c>
      <c r="N33" s="665">
        <v>2</v>
      </c>
      <c r="O33" s="748">
        <v>1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4</v>
      </c>
      <c r="B34" s="665" t="s">
        <v>2184</v>
      </c>
      <c r="C34" s="665" t="s">
        <v>2430</v>
      </c>
      <c r="D34" s="746" t="s">
        <v>3720</v>
      </c>
      <c r="E34" s="747" t="s">
        <v>2455</v>
      </c>
      <c r="F34" s="665" t="s">
        <v>2426</v>
      </c>
      <c r="G34" s="665" t="s">
        <v>2492</v>
      </c>
      <c r="H34" s="665" t="s">
        <v>545</v>
      </c>
      <c r="I34" s="665" t="s">
        <v>2520</v>
      </c>
      <c r="J34" s="665" t="s">
        <v>2521</v>
      </c>
      <c r="K34" s="665" t="s">
        <v>2522</v>
      </c>
      <c r="L34" s="666">
        <v>0</v>
      </c>
      <c r="M34" s="666">
        <v>0</v>
      </c>
      <c r="N34" s="665">
        <v>1</v>
      </c>
      <c r="O34" s="748">
        <v>0.5</v>
      </c>
      <c r="P34" s="666">
        <v>0</v>
      </c>
      <c r="Q34" s="681"/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4</v>
      </c>
      <c r="B35" s="665" t="s">
        <v>2184</v>
      </c>
      <c r="C35" s="665" t="s">
        <v>2430</v>
      </c>
      <c r="D35" s="746" t="s">
        <v>3720</v>
      </c>
      <c r="E35" s="747" t="s">
        <v>2455</v>
      </c>
      <c r="F35" s="665" t="s">
        <v>2426</v>
      </c>
      <c r="G35" s="665" t="s">
        <v>2523</v>
      </c>
      <c r="H35" s="665" t="s">
        <v>545</v>
      </c>
      <c r="I35" s="665" t="s">
        <v>2524</v>
      </c>
      <c r="J35" s="665" t="s">
        <v>652</v>
      </c>
      <c r="K35" s="665" t="s">
        <v>2525</v>
      </c>
      <c r="L35" s="666">
        <v>0</v>
      </c>
      <c r="M35" s="666">
        <v>0</v>
      </c>
      <c r="N35" s="665">
        <v>1</v>
      </c>
      <c r="O35" s="748">
        <v>1</v>
      </c>
      <c r="P35" s="666">
        <v>0</v>
      </c>
      <c r="Q35" s="681"/>
      <c r="R35" s="665">
        <v>1</v>
      </c>
      <c r="S35" s="681">
        <v>1</v>
      </c>
      <c r="T35" s="748">
        <v>1</v>
      </c>
      <c r="U35" s="704">
        <v>1</v>
      </c>
    </row>
    <row r="36" spans="1:21" ht="14.4" customHeight="1" x14ac:dyDescent="0.3">
      <c r="A36" s="664">
        <v>4</v>
      </c>
      <c r="B36" s="665" t="s">
        <v>2184</v>
      </c>
      <c r="C36" s="665" t="s">
        <v>2430</v>
      </c>
      <c r="D36" s="746" t="s">
        <v>3720</v>
      </c>
      <c r="E36" s="747" t="s">
        <v>2455</v>
      </c>
      <c r="F36" s="665" t="s">
        <v>2426</v>
      </c>
      <c r="G36" s="665" t="s">
        <v>2526</v>
      </c>
      <c r="H36" s="665" t="s">
        <v>545</v>
      </c>
      <c r="I36" s="665" t="s">
        <v>2527</v>
      </c>
      <c r="J36" s="665" t="s">
        <v>2528</v>
      </c>
      <c r="K36" s="665" t="s">
        <v>2529</v>
      </c>
      <c r="L36" s="666">
        <v>0</v>
      </c>
      <c r="M36" s="666">
        <v>0</v>
      </c>
      <c r="N36" s="665">
        <v>1</v>
      </c>
      <c r="O36" s="748">
        <v>1</v>
      </c>
      <c r="P36" s="666"/>
      <c r="Q36" s="681"/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4</v>
      </c>
      <c r="B37" s="665" t="s">
        <v>2184</v>
      </c>
      <c r="C37" s="665" t="s">
        <v>2430</v>
      </c>
      <c r="D37" s="746" t="s">
        <v>3720</v>
      </c>
      <c r="E37" s="747" t="s">
        <v>2455</v>
      </c>
      <c r="F37" s="665" t="s">
        <v>2426</v>
      </c>
      <c r="G37" s="665" t="s">
        <v>2493</v>
      </c>
      <c r="H37" s="665" t="s">
        <v>1027</v>
      </c>
      <c r="I37" s="665" t="s">
        <v>1575</v>
      </c>
      <c r="J37" s="665" t="s">
        <v>1119</v>
      </c>
      <c r="K37" s="665" t="s">
        <v>1576</v>
      </c>
      <c r="L37" s="666">
        <v>53.57</v>
      </c>
      <c r="M37" s="666">
        <v>107.14</v>
      </c>
      <c r="N37" s="665">
        <v>2</v>
      </c>
      <c r="O37" s="748">
        <v>1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4</v>
      </c>
      <c r="B38" s="665" t="s">
        <v>2184</v>
      </c>
      <c r="C38" s="665" t="s">
        <v>2430</v>
      </c>
      <c r="D38" s="746" t="s">
        <v>3720</v>
      </c>
      <c r="E38" s="747" t="s">
        <v>2458</v>
      </c>
      <c r="F38" s="665" t="s">
        <v>2426</v>
      </c>
      <c r="G38" s="665" t="s">
        <v>2479</v>
      </c>
      <c r="H38" s="665" t="s">
        <v>1027</v>
      </c>
      <c r="I38" s="665" t="s">
        <v>1688</v>
      </c>
      <c r="J38" s="665" t="s">
        <v>1129</v>
      </c>
      <c r="K38" s="665" t="s">
        <v>2480</v>
      </c>
      <c r="L38" s="666">
        <v>154.36000000000001</v>
      </c>
      <c r="M38" s="666">
        <v>154.36000000000001</v>
      </c>
      <c r="N38" s="665">
        <v>1</v>
      </c>
      <c r="O38" s="748">
        <v>1</v>
      </c>
      <c r="P38" s="666">
        <v>154.36000000000001</v>
      </c>
      <c r="Q38" s="681">
        <v>1</v>
      </c>
      <c r="R38" s="665">
        <v>1</v>
      </c>
      <c r="S38" s="681">
        <v>1</v>
      </c>
      <c r="T38" s="748">
        <v>1</v>
      </c>
      <c r="U38" s="704">
        <v>1</v>
      </c>
    </row>
    <row r="39" spans="1:21" ht="14.4" customHeight="1" x14ac:dyDescent="0.3">
      <c r="A39" s="664">
        <v>4</v>
      </c>
      <c r="B39" s="665" t="s">
        <v>2184</v>
      </c>
      <c r="C39" s="665" t="s">
        <v>2430</v>
      </c>
      <c r="D39" s="746" t="s">
        <v>3720</v>
      </c>
      <c r="E39" s="747" t="s">
        <v>2458</v>
      </c>
      <c r="F39" s="665" t="s">
        <v>2426</v>
      </c>
      <c r="G39" s="665" t="s">
        <v>2530</v>
      </c>
      <c r="H39" s="665" t="s">
        <v>545</v>
      </c>
      <c r="I39" s="665" t="s">
        <v>749</v>
      </c>
      <c r="J39" s="665" t="s">
        <v>2531</v>
      </c>
      <c r="K39" s="665" t="s">
        <v>2532</v>
      </c>
      <c r="L39" s="666">
        <v>53.57</v>
      </c>
      <c r="M39" s="666">
        <v>53.57</v>
      </c>
      <c r="N39" s="665">
        <v>1</v>
      </c>
      <c r="O39" s="748">
        <v>0.5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4</v>
      </c>
      <c r="B40" s="665" t="s">
        <v>2184</v>
      </c>
      <c r="C40" s="665" t="s">
        <v>2430</v>
      </c>
      <c r="D40" s="746" t="s">
        <v>3720</v>
      </c>
      <c r="E40" s="747" t="s">
        <v>2458</v>
      </c>
      <c r="F40" s="665" t="s">
        <v>2426</v>
      </c>
      <c r="G40" s="665" t="s">
        <v>2510</v>
      </c>
      <c r="H40" s="665" t="s">
        <v>545</v>
      </c>
      <c r="I40" s="665" t="s">
        <v>690</v>
      </c>
      <c r="J40" s="665" t="s">
        <v>2511</v>
      </c>
      <c r="K40" s="665" t="s">
        <v>2512</v>
      </c>
      <c r="L40" s="666">
        <v>0</v>
      </c>
      <c r="M40" s="666">
        <v>0</v>
      </c>
      <c r="N40" s="665">
        <v>2</v>
      </c>
      <c r="O40" s="748">
        <v>1.5</v>
      </c>
      <c r="P40" s="666"/>
      <c r="Q40" s="681"/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4</v>
      </c>
      <c r="B41" s="665" t="s">
        <v>2184</v>
      </c>
      <c r="C41" s="665" t="s">
        <v>2430</v>
      </c>
      <c r="D41" s="746" t="s">
        <v>3720</v>
      </c>
      <c r="E41" s="747" t="s">
        <v>2458</v>
      </c>
      <c r="F41" s="665" t="s">
        <v>2427</v>
      </c>
      <c r="G41" s="665" t="s">
        <v>2533</v>
      </c>
      <c r="H41" s="665" t="s">
        <v>545</v>
      </c>
      <c r="I41" s="665" t="s">
        <v>2534</v>
      </c>
      <c r="J41" s="665" t="s">
        <v>2451</v>
      </c>
      <c r="K41" s="665"/>
      <c r="L41" s="666">
        <v>0</v>
      </c>
      <c r="M41" s="666">
        <v>0</v>
      </c>
      <c r="N41" s="665">
        <v>1</v>
      </c>
      <c r="O41" s="748">
        <v>1</v>
      </c>
      <c r="P41" s="666">
        <v>0</v>
      </c>
      <c r="Q41" s="681"/>
      <c r="R41" s="665">
        <v>1</v>
      </c>
      <c r="S41" s="681">
        <v>1</v>
      </c>
      <c r="T41" s="748">
        <v>1</v>
      </c>
      <c r="U41" s="704">
        <v>1</v>
      </c>
    </row>
    <row r="42" spans="1:21" ht="14.4" customHeight="1" x14ac:dyDescent="0.3">
      <c r="A42" s="664">
        <v>4</v>
      </c>
      <c r="B42" s="665" t="s">
        <v>2184</v>
      </c>
      <c r="C42" s="665" t="s">
        <v>2430</v>
      </c>
      <c r="D42" s="746" t="s">
        <v>3720</v>
      </c>
      <c r="E42" s="747" t="s">
        <v>2459</v>
      </c>
      <c r="F42" s="665" t="s">
        <v>2426</v>
      </c>
      <c r="G42" s="665" t="s">
        <v>2535</v>
      </c>
      <c r="H42" s="665" t="s">
        <v>1027</v>
      </c>
      <c r="I42" s="665" t="s">
        <v>2536</v>
      </c>
      <c r="J42" s="665" t="s">
        <v>1112</v>
      </c>
      <c r="K42" s="665" t="s">
        <v>765</v>
      </c>
      <c r="L42" s="666">
        <v>132</v>
      </c>
      <c r="M42" s="666">
        <v>132</v>
      </c>
      <c r="N42" s="665">
        <v>1</v>
      </c>
      <c r="O42" s="748">
        <v>0.5</v>
      </c>
      <c r="P42" s="666">
        <v>132</v>
      </c>
      <c r="Q42" s="681">
        <v>1</v>
      </c>
      <c r="R42" s="665">
        <v>1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4</v>
      </c>
      <c r="B43" s="665" t="s">
        <v>2184</v>
      </c>
      <c r="C43" s="665" t="s">
        <v>2430</v>
      </c>
      <c r="D43" s="746" t="s">
        <v>3720</v>
      </c>
      <c r="E43" s="747" t="s">
        <v>2459</v>
      </c>
      <c r="F43" s="665" t="s">
        <v>2426</v>
      </c>
      <c r="G43" s="665" t="s">
        <v>2503</v>
      </c>
      <c r="H43" s="665" t="s">
        <v>545</v>
      </c>
      <c r="I43" s="665" t="s">
        <v>2517</v>
      </c>
      <c r="J43" s="665" t="s">
        <v>1524</v>
      </c>
      <c r="K43" s="665" t="s">
        <v>2518</v>
      </c>
      <c r="L43" s="666">
        <v>374.79</v>
      </c>
      <c r="M43" s="666">
        <v>749.58</v>
      </c>
      <c r="N43" s="665">
        <v>2</v>
      </c>
      <c r="O43" s="748">
        <v>1</v>
      </c>
      <c r="P43" s="666">
        <v>749.58</v>
      </c>
      <c r="Q43" s="681">
        <v>1</v>
      </c>
      <c r="R43" s="665">
        <v>2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4</v>
      </c>
      <c r="B44" s="665" t="s">
        <v>2184</v>
      </c>
      <c r="C44" s="665" t="s">
        <v>2430</v>
      </c>
      <c r="D44" s="746" t="s">
        <v>3720</v>
      </c>
      <c r="E44" s="747" t="s">
        <v>2459</v>
      </c>
      <c r="F44" s="665" t="s">
        <v>2426</v>
      </c>
      <c r="G44" s="665" t="s">
        <v>2492</v>
      </c>
      <c r="H44" s="665" t="s">
        <v>545</v>
      </c>
      <c r="I44" s="665" t="s">
        <v>2537</v>
      </c>
      <c r="J44" s="665" t="s">
        <v>1532</v>
      </c>
      <c r="K44" s="665" t="s">
        <v>1983</v>
      </c>
      <c r="L44" s="666">
        <v>57.64</v>
      </c>
      <c r="M44" s="666">
        <v>57.64</v>
      </c>
      <c r="N44" s="665">
        <v>1</v>
      </c>
      <c r="O44" s="748">
        <v>0.5</v>
      </c>
      <c r="P44" s="666">
        <v>57.64</v>
      </c>
      <c r="Q44" s="681">
        <v>1</v>
      </c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4</v>
      </c>
      <c r="B45" s="665" t="s">
        <v>2184</v>
      </c>
      <c r="C45" s="665" t="s">
        <v>2430</v>
      </c>
      <c r="D45" s="746" t="s">
        <v>3720</v>
      </c>
      <c r="E45" s="747" t="s">
        <v>2459</v>
      </c>
      <c r="F45" s="665" t="s">
        <v>2426</v>
      </c>
      <c r="G45" s="665" t="s">
        <v>2510</v>
      </c>
      <c r="H45" s="665" t="s">
        <v>545</v>
      </c>
      <c r="I45" s="665" t="s">
        <v>690</v>
      </c>
      <c r="J45" s="665" t="s">
        <v>2511</v>
      </c>
      <c r="K45" s="665" t="s">
        <v>2512</v>
      </c>
      <c r="L45" s="666">
        <v>0</v>
      </c>
      <c r="M45" s="666">
        <v>0</v>
      </c>
      <c r="N45" s="665">
        <v>1</v>
      </c>
      <c r="O45" s="748">
        <v>1</v>
      </c>
      <c r="P45" s="666"/>
      <c r="Q45" s="681"/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4</v>
      </c>
      <c r="B46" s="665" t="s">
        <v>2184</v>
      </c>
      <c r="C46" s="665" t="s">
        <v>2430</v>
      </c>
      <c r="D46" s="746" t="s">
        <v>3720</v>
      </c>
      <c r="E46" s="747" t="s">
        <v>2461</v>
      </c>
      <c r="F46" s="665" t="s">
        <v>2426</v>
      </c>
      <c r="G46" s="665" t="s">
        <v>2479</v>
      </c>
      <c r="H46" s="665" t="s">
        <v>1027</v>
      </c>
      <c r="I46" s="665" t="s">
        <v>1688</v>
      </c>
      <c r="J46" s="665" t="s">
        <v>1129</v>
      </c>
      <c r="K46" s="665" t="s">
        <v>2480</v>
      </c>
      <c r="L46" s="666">
        <v>154.36000000000001</v>
      </c>
      <c r="M46" s="666">
        <v>154.36000000000001</v>
      </c>
      <c r="N46" s="665">
        <v>1</v>
      </c>
      <c r="O46" s="748">
        <v>1</v>
      </c>
      <c r="P46" s="666">
        <v>154.36000000000001</v>
      </c>
      <c r="Q46" s="681">
        <v>1</v>
      </c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4</v>
      </c>
      <c r="B47" s="665" t="s">
        <v>2184</v>
      </c>
      <c r="C47" s="665" t="s">
        <v>2430</v>
      </c>
      <c r="D47" s="746" t="s">
        <v>3720</v>
      </c>
      <c r="E47" s="747" t="s">
        <v>2461</v>
      </c>
      <c r="F47" s="665" t="s">
        <v>2426</v>
      </c>
      <c r="G47" s="665" t="s">
        <v>2538</v>
      </c>
      <c r="H47" s="665" t="s">
        <v>1027</v>
      </c>
      <c r="I47" s="665" t="s">
        <v>1867</v>
      </c>
      <c r="J47" s="665" t="s">
        <v>1868</v>
      </c>
      <c r="K47" s="665" t="s">
        <v>1869</v>
      </c>
      <c r="L47" s="666">
        <v>132</v>
      </c>
      <c r="M47" s="666">
        <v>132</v>
      </c>
      <c r="N47" s="665">
        <v>1</v>
      </c>
      <c r="O47" s="748">
        <v>1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4</v>
      </c>
      <c r="B48" s="665" t="s">
        <v>2184</v>
      </c>
      <c r="C48" s="665" t="s">
        <v>2430</v>
      </c>
      <c r="D48" s="746" t="s">
        <v>3720</v>
      </c>
      <c r="E48" s="747" t="s">
        <v>2461</v>
      </c>
      <c r="F48" s="665" t="s">
        <v>2426</v>
      </c>
      <c r="G48" s="665" t="s">
        <v>2539</v>
      </c>
      <c r="H48" s="665" t="s">
        <v>545</v>
      </c>
      <c r="I48" s="665" t="s">
        <v>2540</v>
      </c>
      <c r="J48" s="665" t="s">
        <v>2541</v>
      </c>
      <c r="K48" s="665" t="s">
        <v>2542</v>
      </c>
      <c r="L48" s="666">
        <v>10.65</v>
      </c>
      <c r="M48" s="666">
        <v>10.65</v>
      </c>
      <c r="N48" s="665">
        <v>1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4</v>
      </c>
      <c r="B49" s="665" t="s">
        <v>2184</v>
      </c>
      <c r="C49" s="665" t="s">
        <v>2430</v>
      </c>
      <c r="D49" s="746" t="s">
        <v>3720</v>
      </c>
      <c r="E49" s="747" t="s">
        <v>2461</v>
      </c>
      <c r="F49" s="665" t="s">
        <v>2426</v>
      </c>
      <c r="G49" s="665" t="s">
        <v>2543</v>
      </c>
      <c r="H49" s="665" t="s">
        <v>545</v>
      </c>
      <c r="I49" s="665" t="s">
        <v>1799</v>
      </c>
      <c r="J49" s="665" t="s">
        <v>1800</v>
      </c>
      <c r="K49" s="665" t="s">
        <v>2544</v>
      </c>
      <c r="L49" s="666">
        <v>0</v>
      </c>
      <c r="M49" s="666">
        <v>0</v>
      </c>
      <c r="N49" s="665">
        <v>1</v>
      </c>
      <c r="O49" s="748">
        <v>1</v>
      </c>
      <c r="P49" s="666"/>
      <c r="Q49" s="681"/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4</v>
      </c>
      <c r="B50" s="665" t="s">
        <v>2184</v>
      </c>
      <c r="C50" s="665" t="s">
        <v>2430</v>
      </c>
      <c r="D50" s="746" t="s">
        <v>3720</v>
      </c>
      <c r="E50" s="747" t="s">
        <v>2461</v>
      </c>
      <c r="F50" s="665" t="s">
        <v>2427</v>
      </c>
      <c r="G50" s="665" t="s">
        <v>2533</v>
      </c>
      <c r="H50" s="665" t="s">
        <v>545</v>
      </c>
      <c r="I50" s="665" t="s">
        <v>2534</v>
      </c>
      <c r="J50" s="665" t="s">
        <v>2451</v>
      </c>
      <c r="K50" s="665"/>
      <c r="L50" s="666">
        <v>0</v>
      </c>
      <c r="M50" s="666">
        <v>0</v>
      </c>
      <c r="N50" s="665">
        <v>1</v>
      </c>
      <c r="O50" s="748">
        <v>1</v>
      </c>
      <c r="P50" s="666">
        <v>0</v>
      </c>
      <c r="Q50" s="681"/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4</v>
      </c>
      <c r="B51" s="665" t="s">
        <v>2184</v>
      </c>
      <c r="C51" s="665" t="s">
        <v>2430</v>
      </c>
      <c r="D51" s="746" t="s">
        <v>3720</v>
      </c>
      <c r="E51" s="747" t="s">
        <v>2463</v>
      </c>
      <c r="F51" s="665" t="s">
        <v>2426</v>
      </c>
      <c r="G51" s="665" t="s">
        <v>2479</v>
      </c>
      <c r="H51" s="665" t="s">
        <v>545</v>
      </c>
      <c r="I51" s="665" t="s">
        <v>2545</v>
      </c>
      <c r="J51" s="665" t="s">
        <v>2546</v>
      </c>
      <c r="K51" s="665" t="s">
        <v>2547</v>
      </c>
      <c r="L51" s="666">
        <v>154.36000000000001</v>
      </c>
      <c r="M51" s="666">
        <v>308.72000000000003</v>
      </c>
      <c r="N51" s="665">
        <v>2</v>
      </c>
      <c r="O51" s="748">
        <v>1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4</v>
      </c>
      <c r="B52" s="665" t="s">
        <v>2184</v>
      </c>
      <c r="C52" s="665" t="s">
        <v>2430</v>
      </c>
      <c r="D52" s="746" t="s">
        <v>3720</v>
      </c>
      <c r="E52" s="747" t="s">
        <v>2464</v>
      </c>
      <c r="F52" s="665" t="s">
        <v>2426</v>
      </c>
      <c r="G52" s="665" t="s">
        <v>2481</v>
      </c>
      <c r="H52" s="665" t="s">
        <v>545</v>
      </c>
      <c r="I52" s="665" t="s">
        <v>2548</v>
      </c>
      <c r="J52" s="665" t="s">
        <v>788</v>
      </c>
      <c r="K52" s="665" t="s">
        <v>789</v>
      </c>
      <c r="L52" s="666">
        <v>0</v>
      </c>
      <c r="M52" s="666">
        <v>0</v>
      </c>
      <c r="N52" s="665">
        <v>1</v>
      </c>
      <c r="O52" s="748">
        <v>0.5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4</v>
      </c>
      <c r="B53" s="665" t="s">
        <v>2184</v>
      </c>
      <c r="C53" s="665" t="s">
        <v>2430</v>
      </c>
      <c r="D53" s="746" t="s">
        <v>3720</v>
      </c>
      <c r="E53" s="747" t="s">
        <v>2464</v>
      </c>
      <c r="F53" s="665" t="s">
        <v>2426</v>
      </c>
      <c r="G53" s="665" t="s">
        <v>2549</v>
      </c>
      <c r="H53" s="665" t="s">
        <v>1027</v>
      </c>
      <c r="I53" s="665" t="s">
        <v>1052</v>
      </c>
      <c r="J53" s="665" t="s">
        <v>1053</v>
      </c>
      <c r="K53" s="665" t="s">
        <v>1054</v>
      </c>
      <c r="L53" s="666">
        <v>35.11</v>
      </c>
      <c r="M53" s="666">
        <v>35.11</v>
      </c>
      <c r="N53" s="665">
        <v>1</v>
      </c>
      <c r="O53" s="748">
        <v>0.5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4</v>
      </c>
      <c r="B54" s="665" t="s">
        <v>2184</v>
      </c>
      <c r="C54" s="665" t="s">
        <v>2430</v>
      </c>
      <c r="D54" s="746" t="s">
        <v>3720</v>
      </c>
      <c r="E54" s="747" t="s">
        <v>2464</v>
      </c>
      <c r="F54" s="665" t="s">
        <v>2426</v>
      </c>
      <c r="G54" s="665" t="s">
        <v>2550</v>
      </c>
      <c r="H54" s="665" t="s">
        <v>545</v>
      </c>
      <c r="I54" s="665" t="s">
        <v>2551</v>
      </c>
      <c r="J54" s="665" t="s">
        <v>2002</v>
      </c>
      <c r="K54" s="665" t="s">
        <v>2003</v>
      </c>
      <c r="L54" s="666">
        <v>87.89</v>
      </c>
      <c r="M54" s="666">
        <v>87.89</v>
      </c>
      <c r="N54" s="665">
        <v>1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4</v>
      </c>
      <c r="B55" s="665" t="s">
        <v>2184</v>
      </c>
      <c r="C55" s="665" t="s">
        <v>2430</v>
      </c>
      <c r="D55" s="746" t="s">
        <v>3720</v>
      </c>
      <c r="E55" s="747" t="s">
        <v>2464</v>
      </c>
      <c r="F55" s="665" t="s">
        <v>2426</v>
      </c>
      <c r="G55" s="665" t="s">
        <v>2552</v>
      </c>
      <c r="H55" s="665" t="s">
        <v>545</v>
      </c>
      <c r="I55" s="665" t="s">
        <v>2553</v>
      </c>
      <c r="J55" s="665" t="s">
        <v>2554</v>
      </c>
      <c r="K55" s="665" t="s">
        <v>2555</v>
      </c>
      <c r="L55" s="666">
        <v>280.77</v>
      </c>
      <c r="M55" s="666">
        <v>280.77</v>
      </c>
      <c r="N55" s="665">
        <v>1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4</v>
      </c>
      <c r="B56" s="665" t="s">
        <v>2184</v>
      </c>
      <c r="C56" s="665" t="s">
        <v>2430</v>
      </c>
      <c r="D56" s="746" t="s">
        <v>3720</v>
      </c>
      <c r="E56" s="747" t="s">
        <v>2465</v>
      </c>
      <c r="F56" s="665" t="s">
        <v>2426</v>
      </c>
      <c r="G56" s="665" t="s">
        <v>2492</v>
      </c>
      <c r="H56" s="665" t="s">
        <v>545</v>
      </c>
      <c r="I56" s="665" t="s">
        <v>2556</v>
      </c>
      <c r="J56" s="665" t="s">
        <v>1532</v>
      </c>
      <c r="K56" s="665" t="s">
        <v>1533</v>
      </c>
      <c r="L56" s="666">
        <v>301.2</v>
      </c>
      <c r="M56" s="666">
        <v>602.4</v>
      </c>
      <c r="N56" s="665">
        <v>2</v>
      </c>
      <c r="O56" s="748">
        <v>0.5</v>
      </c>
      <c r="P56" s="666">
        <v>602.4</v>
      </c>
      <c r="Q56" s="681">
        <v>1</v>
      </c>
      <c r="R56" s="665">
        <v>2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4</v>
      </c>
      <c r="B57" s="665" t="s">
        <v>2184</v>
      </c>
      <c r="C57" s="665" t="s">
        <v>2430</v>
      </c>
      <c r="D57" s="746" t="s">
        <v>3720</v>
      </c>
      <c r="E57" s="747" t="s">
        <v>2465</v>
      </c>
      <c r="F57" s="665" t="s">
        <v>2426</v>
      </c>
      <c r="G57" s="665" t="s">
        <v>2510</v>
      </c>
      <c r="H57" s="665" t="s">
        <v>545</v>
      </c>
      <c r="I57" s="665" t="s">
        <v>690</v>
      </c>
      <c r="J57" s="665" t="s">
        <v>2511</v>
      </c>
      <c r="K57" s="665" t="s">
        <v>2512</v>
      </c>
      <c r="L57" s="666">
        <v>0</v>
      </c>
      <c r="M57" s="666">
        <v>0</v>
      </c>
      <c r="N57" s="665">
        <v>1</v>
      </c>
      <c r="O57" s="748">
        <v>1</v>
      </c>
      <c r="P57" s="666">
        <v>0</v>
      </c>
      <c r="Q57" s="681"/>
      <c r="R57" s="665">
        <v>1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4</v>
      </c>
      <c r="B58" s="665" t="s">
        <v>2184</v>
      </c>
      <c r="C58" s="665" t="s">
        <v>2430</v>
      </c>
      <c r="D58" s="746" t="s">
        <v>3720</v>
      </c>
      <c r="E58" s="747" t="s">
        <v>2465</v>
      </c>
      <c r="F58" s="665" t="s">
        <v>2426</v>
      </c>
      <c r="G58" s="665" t="s">
        <v>2493</v>
      </c>
      <c r="H58" s="665" t="s">
        <v>1027</v>
      </c>
      <c r="I58" s="665" t="s">
        <v>1118</v>
      </c>
      <c r="J58" s="665" t="s">
        <v>1119</v>
      </c>
      <c r="K58" s="665" t="s">
        <v>1120</v>
      </c>
      <c r="L58" s="666">
        <v>133.94</v>
      </c>
      <c r="M58" s="666">
        <v>267.88</v>
      </c>
      <c r="N58" s="665">
        <v>2</v>
      </c>
      <c r="O58" s="748">
        <v>0.5</v>
      </c>
      <c r="P58" s="666">
        <v>267.88</v>
      </c>
      <c r="Q58" s="681">
        <v>1</v>
      </c>
      <c r="R58" s="665">
        <v>2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4</v>
      </c>
      <c r="B59" s="665" t="s">
        <v>2184</v>
      </c>
      <c r="C59" s="665" t="s">
        <v>2430</v>
      </c>
      <c r="D59" s="746" t="s">
        <v>3720</v>
      </c>
      <c r="E59" s="747" t="s">
        <v>2467</v>
      </c>
      <c r="F59" s="665" t="s">
        <v>2426</v>
      </c>
      <c r="G59" s="665" t="s">
        <v>2509</v>
      </c>
      <c r="H59" s="665" t="s">
        <v>545</v>
      </c>
      <c r="I59" s="665" t="s">
        <v>2557</v>
      </c>
      <c r="J59" s="665" t="s">
        <v>1681</v>
      </c>
      <c r="K59" s="665" t="s">
        <v>2558</v>
      </c>
      <c r="L59" s="666">
        <v>194.49</v>
      </c>
      <c r="M59" s="666">
        <v>194.49</v>
      </c>
      <c r="N59" s="665">
        <v>1</v>
      </c>
      <c r="O59" s="748">
        <v>1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4</v>
      </c>
      <c r="B60" s="665" t="s">
        <v>2184</v>
      </c>
      <c r="C60" s="665" t="s">
        <v>2430</v>
      </c>
      <c r="D60" s="746" t="s">
        <v>3720</v>
      </c>
      <c r="E60" s="747" t="s">
        <v>2467</v>
      </c>
      <c r="F60" s="665" t="s">
        <v>2426</v>
      </c>
      <c r="G60" s="665" t="s">
        <v>2543</v>
      </c>
      <c r="H60" s="665" t="s">
        <v>545</v>
      </c>
      <c r="I60" s="665" t="s">
        <v>1799</v>
      </c>
      <c r="J60" s="665" t="s">
        <v>1800</v>
      </c>
      <c r="K60" s="665" t="s">
        <v>2544</v>
      </c>
      <c r="L60" s="666">
        <v>0</v>
      </c>
      <c r="M60" s="666">
        <v>0</v>
      </c>
      <c r="N60" s="665">
        <v>2</v>
      </c>
      <c r="O60" s="748">
        <v>1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4</v>
      </c>
      <c r="B61" s="665" t="s">
        <v>2184</v>
      </c>
      <c r="C61" s="665" t="s">
        <v>2430</v>
      </c>
      <c r="D61" s="746" t="s">
        <v>3720</v>
      </c>
      <c r="E61" s="747" t="s">
        <v>2467</v>
      </c>
      <c r="F61" s="665" t="s">
        <v>2427</v>
      </c>
      <c r="G61" s="665" t="s">
        <v>2533</v>
      </c>
      <c r="H61" s="665" t="s">
        <v>545</v>
      </c>
      <c r="I61" s="665" t="s">
        <v>2534</v>
      </c>
      <c r="J61" s="665" t="s">
        <v>2451</v>
      </c>
      <c r="K61" s="665"/>
      <c r="L61" s="666">
        <v>0</v>
      </c>
      <c r="M61" s="666">
        <v>0</v>
      </c>
      <c r="N61" s="665">
        <v>1</v>
      </c>
      <c r="O61" s="748">
        <v>1</v>
      </c>
      <c r="P61" s="666">
        <v>0</v>
      </c>
      <c r="Q61" s="681"/>
      <c r="R61" s="665">
        <v>1</v>
      </c>
      <c r="S61" s="681">
        <v>1</v>
      </c>
      <c r="T61" s="748">
        <v>1</v>
      </c>
      <c r="U61" s="704">
        <v>1</v>
      </c>
    </row>
    <row r="62" spans="1:21" ht="14.4" customHeight="1" x14ac:dyDescent="0.3">
      <c r="A62" s="664">
        <v>4</v>
      </c>
      <c r="B62" s="665" t="s">
        <v>2184</v>
      </c>
      <c r="C62" s="665" t="s">
        <v>2430</v>
      </c>
      <c r="D62" s="746" t="s">
        <v>3720</v>
      </c>
      <c r="E62" s="747" t="s">
        <v>2469</v>
      </c>
      <c r="F62" s="665" t="s">
        <v>2426</v>
      </c>
      <c r="G62" s="665" t="s">
        <v>2535</v>
      </c>
      <c r="H62" s="665" t="s">
        <v>545</v>
      </c>
      <c r="I62" s="665" t="s">
        <v>2559</v>
      </c>
      <c r="J62" s="665" t="s">
        <v>2560</v>
      </c>
      <c r="K62" s="665" t="s">
        <v>2561</v>
      </c>
      <c r="L62" s="666">
        <v>0</v>
      </c>
      <c r="M62" s="666">
        <v>0</v>
      </c>
      <c r="N62" s="665">
        <v>1</v>
      </c>
      <c r="O62" s="748">
        <v>0.5</v>
      </c>
      <c r="P62" s="666"/>
      <c r="Q62" s="681"/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4</v>
      </c>
      <c r="B63" s="665" t="s">
        <v>2184</v>
      </c>
      <c r="C63" s="665" t="s">
        <v>2430</v>
      </c>
      <c r="D63" s="746" t="s">
        <v>3720</v>
      </c>
      <c r="E63" s="747" t="s">
        <v>2469</v>
      </c>
      <c r="F63" s="665" t="s">
        <v>2426</v>
      </c>
      <c r="G63" s="665" t="s">
        <v>2487</v>
      </c>
      <c r="H63" s="665" t="s">
        <v>1027</v>
      </c>
      <c r="I63" s="665" t="s">
        <v>2490</v>
      </c>
      <c r="J63" s="665" t="s">
        <v>1906</v>
      </c>
      <c r="K63" s="665" t="s">
        <v>2491</v>
      </c>
      <c r="L63" s="666">
        <v>543.39</v>
      </c>
      <c r="M63" s="666">
        <v>543.39</v>
      </c>
      <c r="N63" s="665">
        <v>1</v>
      </c>
      <c r="O63" s="748">
        <v>1</v>
      </c>
      <c r="P63" s="666">
        <v>543.39</v>
      </c>
      <c r="Q63" s="681">
        <v>1</v>
      </c>
      <c r="R63" s="665">
        <v>1</v>
      </c>
      <c r="S63" s="681">
        <v>1</v>
      </c>
      <c r="T63" s="748">
        <v>1</v>
      </c>
      <c r="U63" s="704">
        <v>1</v>
      </c>
    </row>
    <row r="64" spans="1:21" ht="14.4" customHeight="1" x14ac:dyDescent="0.3">
      <c r="A64" s="664">
        <v>4</v>
      </c>
      <c r="B64" s="665" t="s">
        <v>2184</v>
      </c>
      <c r="C64" s="665" t="s">
        <v>2430</v>
      </c>
      <c r="D64" s="746" t="s">
        <v>3720</v>
      </c>
      <c r="E64" s="747" t="s">
        <v>2469</v>
      </c>
      <c r="F64" s="665" t="s">
        <v>2426</v>
      </c>
      <c r="G64" s="665" t="s">
        <v>2492</v>
      </c>
      <c r="H64" s="665" t="s">
        <v>545</v>
      </c>
      <c r="I64" s="665" t="s">
        <v>2537</v>
      </c>
      <c r="J64" s="665" t="s">
        <v>1532</v>
      </c>
      <c r="K64" s="665" t="s">
        <v>1983</v>
      </c>
      <c r="L64" s="666">
        <v>57.64</v>
      </c>
      <c r="M64" s="666">
        <v>57.64</v>
      </c>
      <c r="N64" s="665">
        <v>1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4</v>
      </c>
      <c r="B65" s="665" t="s">
        <v>2184</v>
      </c>
      <c r="C65" s="665" t="s">
        <v>2430</v>
      </c>
      <c r="D65" s="746" t="s">
        <v>3720</v>
      </c>
      <c r="E65" s="747" t="s">
        <v>2469</v>
      </c>
      <c r="F65" s="665" t="s">
        <v>2426</v>
      </c>
      <c r="G65" s="665" t="s">
        <v>2562</v>
      </c>
      <c r="H65" s="665" t="s">
        <v>545</v>
      </c>
      <c r="I65" s="665" t="s">
        <v>2563</v>
      </c>
      <c r="J65" s="665" t="s">
        <v>927</v>
      </c>
      <c r="K65" s="665" t="s">
        <v>2564</v>
      </c>
      <c r="L65" s="666">
        <v>0</v>
      </c>
      <c r="M65" s="666">
        <v>0</v>
      </c>
      <c r="N65" s="665">
        <v>1</v>
      </c>
      <c r="O65" s="748">
        <v>0.5</v>
      </c>
      <c r="P65" s="666"/>
      <c r="Q65" s="681"/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4</v>
      </c>
      <c r="B66" s="665" t="s">
        <v>2184</v>
      </c>
      <c r="C66" s="665" t="s">
        <v>2430</v>
      </c>
      <c r="D66" s="746" t="s">
        <v>3720</v>
      </c>
      <c r="E66" s="747" t="s">
        <v>2469</v>
      </c>
      <c r="F66" s="665" t="s">
        <v>2426</v>
      </c>
      <c r="G66" s="665" t="s">
        <v>2493</v>
      </c>
      <c r="H66" s="665" t="s">
        <v>1027</v>
      </c>
      <c r="I66" s="665" t="s">
        <v>1575</v>
      </c>
      <c r="J66" s="665" t="s">
        <v>1119</v>
      </c>
      <c r="K66" s="665" t="s">
        <v>1576</v>
      </c>
      <c r="L66" s="666">
        <v>53.57</v>
      </c>
      <c r="M66" s="666">
        <v>53.57</v>
      </c>
      <c r="N66" s="665">
        <v>1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4</v>
      </c>
      <c r="B67" s="665" t="s">
        <v>2184</v>
      </c>
      <c r="C67" s="665" t="s">
        <v>2430</v>
      </c>
      <c r="D67" s="746" t="s">
        <v>3720</v>
      </c>
      <c r="E67" s="747" t="s">
        <v>2470</v>
      </c>
      <c r="F67" s="665" t="s">
        <v>2426</v>
      </c>
      <c r="G67" s="665" t="s">
        <v>2479</v>
      </c>
      <c r="H67" s="665" t="s">
        <v>1027</v>
      </c>
      <c r="I67" s="665" t="s">
        <v>1688</v>
      </c>
      <c r="J67" s="665" t="s">
        <v>1129</v>
      </c>
      <c r="K67" s="665" t="s">
        <v>2480</v>
      </c>
      <c r="L67" s="666">
        <v>154.36000000000001</v>
      </c>
      <c r="M67" s="666">
        <v>463.08000000000004</v>
      </c>
      <c r="N67" s="665">
        <v>3</v>
      </c>
      <c r="O67" s="748">
        <v>3</v>
      </c>
      <c r="P67" s="666">
        <v>308.72000000000003</v>
      </c>
      <c r="Q67" s="681">
        <v>0.66666666666666663</v>
      </c>
      <c r="R67" s="665">
        <v>2</v>
      </c>
      <c r="S67" s="681">
        <v>0.66666666666666663</v>
      </c>
      <c r="T67" s="748">
        <v>2</v>
      </c>
      <c r="U67" s="704">
        <v>0.66666666666666663</v>
      </c>
    </row>
    <row r="68" spans="1:21" ht="14.4" customHeight="1" x14ac:dyDescent="0.3">
      <c r="A68" s="664">
        <v>4</v>
      </c>
      <c r="B68" s="665" t="s">
        <v>2184</v>
      </c>
      <c r="C68" s="665" t="s">
        <v>2430</v>
      </c>
      <c r="D68" s="746" t="s">
        <v>3720</v>
      </c>
      <c r="E68" s="747" t="s">
        <v>2470</v>
      </c>
      <c r="F68" s="665" t="s">
        <v>2426</v>
      </c>
      <c r="G68" s="665" t="s">
        <v>2565</v>
      </c>
      <c r="H68" s="665" t="s">
        <v>545</v>
      </c>
      <c r="I68" s="665" t="s">
        <v>2566</v>
      </c>
      <c r="J68" s="665" t="s">
        <v>2567</v>
      </c>
      <c r="K68" s="665" t="s">
        <v>2568</v>
      </c>
      <c r="L68" s="666">
        <v>0</v>
      </c>
      <c r="M68" s="666">
        <v>0</v>
      </c>
      <c r="N68" s="665">
        <v>1</v>
      </c>
      <c r="O68" s="748">
        <v>0.5</v>
      </c>
      <c r="P68" s="666">
        <v>0</v>
      </c>
      <c r="Q68" s="681"/>
      <c r="R68" s="665">
        <v>1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4</v>
      </c>
      <c r="B69" s="665" t="s">
        <v>2184</v>
      </c>
      <c r="C69" s="665" t="s">
        <v>2430</v>
      </c>
      <c r="D69" s="746" t="s">
        <v>3720</v>
      </c>
      <c r="E69" s="747" t="s">
        <v>2470</v>
      </c>
      <c r="F69" s="665" t="s">
        <v>2426</v>
      </c>
      <c r="G69" s="665" t="s">
        <v>2495</v>
      </c>
      <c r="H69" s="665" t="s">
        <v>545</v>
      </c>
      <c r="I69" s="665" t="s">
        <v>2569</v>
      </c>
      <c r="J69" s="665" t="s">
        <v>2570</v>
      </c>
      <c r="K69" s="665" t="s">
        <v>2571</v>
      </c>
      <c r="L69" s="666">
        <v>0</v>
      </c>
      <c r="M69" s="666">
        <v>0</v>
      </c>
      <c r="N69" s="665">
        <v>1</v>
      </c>
      <c r="O69" s="748">
        <v>1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4</v>
      </c>
      <c r="B70" s="665" t="s">
        <v>2184</v>
      </c>
      <c r="C70" s="665" t="s">
        <v>2430</v>
      </c>
      <c r="D70" s="746" t="s">
        <v>3720</v>
      </c>
      <c r="E70" s="747" t="s">
        <v>2470</v>
      </c>
      <c r="F70" s="665" t="s">
        <v>2426</v>
      </c>
      <c r="G70" s="665" t="s">
        <v>2572</v>
      </c>
      <c r="H70" s="665" t="s">
        <v>545</v>
      </c>
      <c r="I70" s="665" t="s">
        <v>2573</v>
      </c>
      <c r="J70" s="665" t="s">
        <v>2574</v>
      </c>
      <c r="K70" s="665" t="s">
        <v>2575</v>
      </c>
      <c r="L70" s="666">
        <v>0</v>
      </c>
      <c r="M70" s="666">
        <v>0</v>
      </c>
      <c r="N70" s="665">
        <v>1</v>
      </c>
      <c r="O70" s="748">
        <v>0.5</v>
      </c>
      <c r="P70" s="666">
        <v>0</v>
      </c>
      <c r="Q70" s="681"/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4</v>
      </c>
      <c r="B71" s="665" t="s">
        <v>2184</v>
      </c>
      <c r="C71" s="665" t="s">
        <v>2430</v>
      </c>
      <c r="D71" s="746" t="s">
        <v>3720</v>
      </c>
      <c r="E71" s="747" t="s">
        <v>2470</v>
      </c>
      <c r="F71" s="665" t="s">
        <v>2426</v>
      </c>
      <c r="G71" s="665" t="s">
        <v>2503</v>
      </c>
      <c r="H71" s="665" t="s">
        <v>545</v>
      </c>
      <c r="I71" s="665" t="s">
        <v>2576</v>
      </c>
      <c r="J71" s="665" t="s">
        <v>1524</v>
      </c>
      <c r="K71" s="665" t="s">
        <v>2577</v>
      </c>
      <c r="L71" s="666">
        <v>0</v>
      </c>
      <c r="M71" s="666">
        <v>0</v>
      </c>
      <c r="N71" s="665">
        <v>1</v>
      </c>
      <c r="O71" s="748">
        <v>0.5</v>
      </c>
      <c r="P71" s="666"/>
      <c r="Q71" s="681"/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4</v>
      </c>
      <c r="B72" s="665" t="s">
        <v>2184</v>
      </c>
      <c r="C72" s="665" t="s">
        <v>2430</v>
      </c>
      <c r="D72" s="746" t="s">
        <v>3720</v>
      </c>
      <c r="E72" s="747" t="s">
        <v>2470</v>
      </c>
      <c r="F72" s="665" t="s">
        <v>2426</v>
      </c>
      <c r="G72" s="665" t="s">
        <v>2503</v>
      </c>
      <c r="H72" s="665" t="s">
        <v>545</v>
      </c>
      <c r="I72" s="665" t="s">
        <v>2578</v>
      </c>
      <c r="J72" s="665" t="s">
        <v>1524</v>
      </c>
      <c r="K72" s="665" t="s">
        <v>2577</v>
      </c>
      <c r="L72" s="666">
        <v>0</v>
      </c>
      <c r="M72" s="666">
        <v>0</v>
      </c>
      <c r="N72" s="665">
        <v>1</v>
      </c>
      <c r="O72" s="748">
        <v>0.5</v>
      </c>
      <c r="P72" s="666"/>
      <c r="Q72" s="681"/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4</v>
      </c>
      <c r="B73" s="665" t="s">
        <v>2184</v>
      </c>
      <c r="C73" s="665" t="s">
        <v>2430</v>
      </c>
      <c r="D73" s="746" t="s">
        <v>3720</v>
      </c>
      <c r="E73" s="747" t="s">
        <v>2470</v>
      </c>
      <c r="F73" s="665" t="s">
        <v>2426</v>
      </c>
      <c r="G73" s="665" t="s">
        <v>2487</v>
      </c>
      <c r="H73" s="665" t="s">
        <v>1027</v>
      </c>
      <c r="I73" s="665" t="s">
        <v>2579</v>
      </c>
      <c r="J73" s="665" t="s">
        <v>1630</v>
      </c>
      <c r="K73" s="665" t="s">
        <v>2580</v>
      </c>
      <c r="L73" s="666">
        <v>1385.62</v>
      </c>
      <c r="M73" s="666">
        <v>2771.24</v>
      </c>
      <c r="N73" s="665">
        <v>2</v>
      </c>
      <c r="O73" s="748">
        <v>1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4</v>
      </c>
      <c r="B74" s="665" t="s">
        <v>2184</v>
      </c>
      <c r="C74" s="665" t="s">
        <v>2430</v>
      </c>
      <c r="D74" s="746" t="s">
        <v>3720</v>
      </c>
      <c r="E74" s="747" t="s">
        <v>2470</v>
      </c>
      <c r="F74" s="665" t="s">
        <v>2426</v>
      </c>
      <c r="G74" s="665" t="s">
        <v>2581</v>
      </c>
      <c r="H74" s="665" t="s">
        <v>545</v>
      </c>
      <c r="I74" s="665" t="s">
        <v>2582</v>
      </c>
      <c r="J74" s="665" t="s">
        <v>2583</v>
      </c>
      <c r="K74" s="665" t="s">
        <v>2584</v>
      </c>
      <c r="L74" s="666">
        <v>146.84</v>
      </c>
      <c r="M74" s="666">
        <v>146.84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4</v>
      </c>
      <c r="B75" s="665" t="s">
        <v>2184</v>
      </c>
      <c r="C75" s="665" t="s">
        <v>2430</v>
      </c>
      <c r="D75" s="746" t="s">
        <v>3720</v>
      </c>
      <c r="E75" s="747" t="s">
        <v>2470</v>
      </c>
      <c r="F75" s="665" t="s">
        <v>2426</v>
      </c>
      <c r="G75" s="665" t="s">
        <v>2492</v>
      </c>
      <c r="H75" s="665" t="s">
        <v>545</v>
      </c>
      <c r="I75" s="665" t="s">
        <v>2585</v>
      </c>
      <c r="J75" s="665" t="s">
        <v>2521</v>
      </c>
      <c r="K75" s="665" t="s">
        <v>2522</v>
      </c>
      <c r="L75" s="666">
        <v>0</v>
      </c>
      <c r="M75" s="666">
        <v>0</v>
      </c>
      <c r="N75" s="665">
        <v>1</v>
      </c>
      <c r="O75" s="748">
        <v>0.5</v>
      </c>
      <c r="P75" s="666"/>
      <c r="Q75" s="681"/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4</v>
      </c>
      <c r="B76" s="665" t="s">
        <v>2184</v>
      </c>
      <c r="C76" s="665" t="s">
        <v>2430</v>
      </c>
      <c r="D76" s="746" t="s">
        <v>3720</v>
      </c>
      <c r="E76" s="747" t="s">
        <v>2470</v>
      </c>
      <c r="F76" s="665" t="s">
        <v>2426</v>
      </c>
      <c r="G76" s="665" t="s">
        <v>2492</v>
      </c>
      <c r="H76" s="665" t="s">
        <v>545</v>
      </c>
      <c r="I76" s="665" t="s">
        <v>2507</v>
      </c>
      <c r="J76" s="665" t="s">
        <v>1532</v>
      </c>
      <c r="K76" s="665" t="s">
        <v>1533</v>
      </c>
      <c r="L76" s="666">
        <v>185.26</v>
      </c>
      <c r="M76" s="666">
        <v>185.26</v>
      </c>
      <c r="N76" s="665">
        <v>1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4</v>
      </c>
      <c r="B77" s="665" t="s">
        <v>2184</v>
      </c>
      <c r="C77" s="665" t="s">
        <v>2430</v>
      </c>
      <c r="D77" s="746" t="s">
        <v>3720</v>
      </c>
      <c r="E77" s="747" t="s">
        <v>2470</v>
      </c>
      <c r="F77" s="665" t="s">
        <v>2426</v>
      </c>
      <c r="G77" s="665" t="s">
        <v>2586</v>
      </c>
      <c r="H77" s="665" t="s">
        <v>545</v>
      </c>
      <c r="I77" s="665" t="s">
        <v>779</v>
      </c>
      <c r="J77" s="665" t="s">
        <v>780</v>
      </c>
      <c r="K77" s="665" t="s">
        <v>2587</v>
      </c>
      <c r="L77" s="666">
        <v>181.04</v>
      </c>
      <c r="M77" s="666">
        <v>181.04</v>
      </c>
      <c r="N77" s="665">
        <v>1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4</v>
      </c>
      <c r="B78" s="665" t="s">
        <v>2184</v>
      </c>
      <c r="C78" s="665" t="s">
        <v>2430</v>
      </c>
      <c r="D78" s="746" t="s">
        <v>3720</v>
      </c>
      <c r="E78" s="747" t="s">
        <v>2470</v>
      </c>
      <c r="F78" s="665" t="s">
        <v>2426</v>
      </c>
      <c r="G78" s="665" t="s">
        <v>2510</v>
      </c>
      <c r="H78" s="665" t="s">
        <v>545</v>
      </c>
      <c r="I78" s="665" t="s">
        <v>690</v>
      </c>
      <c r="J78" s="665" t="s">
        <v>2511</v>
      </c>
      <c r="K78" s="665" t="s">
        <v>2512</v>
      </c>
      <c r="L78" s="666">
        <v>0</v>
      </c>
      <c r="M78" s="666">
        <v>0</v>
      </c>
      <c r="N78" s="665">
        <v>1</v>
      </c>
      <c r="O78" s="748">
        <v>1</v>
      </c>
      <c r="P78" s="666">
        <v>0</v>
      </c>
      <c r="Q78" s="681"/>
      <c r="R78" s="665">
        <v>1</v>
      </c>
      <c r="S78" s="681">
        <v>1</v>
      </c>
      <c r="T78" s="748">
        <v>1</v>
      </c>
      <c r="U78" s="704">
        <v>1</v>
      </c>
    </row>
    <row r="79" spans="1:21" ht="14.4" customHeight="1" x14ac:dyDescent="0.3">
      <c r="A79" s="664">
        <v>4</v>
      </c>
      <c r="B79" s="665" t="s">
        <v>2184</v>
      </c>
      <c r="C79" s="665" t="s">
        <v>2430</v>
      </c>
      <c r="D79" s="746" t="s">
        <v>3720</v>
      </c>
      <c r="E79" s="747" t="s">
        <v>2470</v>
      </c>
      <c r="F79" s="665" t="s">
        <v>2427</v>
      </c>
      <c r="G79" s="665" t="s">
        <v>2533</v>
      </c>
      <c r="H79" s="665" t="s">
        <v>545</v>
      </c>
      <c r="I79" s="665" t="s">
        <v>2588</v>
      </c>
      <c r="J79" s="665" t="s">
        <v>2451</v>
      </c>
      <c r="K79" s="665"/>
      <c r="L79" s="666">
        <v>0</v>
      </c>
      <c r="M79" s="666">
        <v>0</v>
      </c>
      <c r="N79" s="665">
        <v>1</v>
      </c>
      <c r="O79" s="748">
        <v>1</v>
      </c>
      <c r="P79" s="666"/>
      <c r="Q79" s="681"/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4</v>
      </c>
      <c r="B80" s="665" t="s">
        <v>2184</v>
      </c>
      <c r="C80" s="665" t="s">
        <v>2430</v>
      </c>
      <c r="D80" s="746" t="s">
        <v>3720</v>
      </c>
      <c r="E80" s="747" t="s">
        <v>2473</v>
      </c>
      <c r="F80" s="665" t="s">
        <v>2426</v>
      </c>
      <c r="G80" s="665" t="s">
        <v>2479</v>
      </c>
      <c r="H80" s="665" t="s">
        <v>1027</v>
      </c>
      <c r="I80" s="665" t="s">
        <v>1688</v>
      </c>
      <c r="J80" s="665" t="s">
        <v>1129</v>
      </c>
      <c r="K80" s="665" t="s">
        <v>2480</v>
      </c>
      <c r="L80" s="666">
        <v>154.36000000000001</v>
      </c>
      <c r="M80" s="666">
        <v>463.08000000000004</v>
      </c>
      <c r="N80" s="665">
        <v>3</v>
      </c>
      <c r="O80" s="748">
        <v>2</v>
      </c>
      <c r="P80" s="666">
        <v>154.36000000000001</v>
      </c>
      <c r="Q80" s="681">
        <v>0.33333333333333331</v>
      </c>
      <c r="R80" s="665">
        <v>1</v>
      </c>
      <c r="S80" s="681">
        <v>0.33333333333333331</v>
      </c>
      <c r="T80" s="748">
        <v>1</v>
      </c>
      <c r="U80" s="704">
        <v>0.5</v>
      </c>
    </row>
    <row r="81" spans="1:21" ht="14.4" customHeight="1" x14ac:dyDescent="0.3">
      <c r="A81" s="664">
        <v>4</v>
      </c>
      <c r="B81" s="665" t="s">
        <v>2184</v>
      </c>
      <c r="C81" s="665" t="s">
        <v>2430</v>
      </c>
      <c r="D81" s="746" t="s">
        <v>3720</v>
      </c>
      <c r="E81" s="747" t="s">
        <v>2473</v>
      </c>
      <c r="F81" s="665" t="s">
        <v>2426</v>
      </c>
      <c r="G81" s="665" t="s">
        <v>2589</v>
      </c>
      <c r="H81" s="665" t="s">
        <v>545</v>
      </c>
      <c r="I81" s="665" t="s">
        <v>647</v>
      </c>
      <c r="J81" s="665" t="s">
        <v>2590</v>
      </c>
      <c r="K81" s="665" t="s">
        <v>2591</v>
      </c>
      <c r="L81" s="666">
        <v>0</v>
      </c>
      <c r="M81" s="666">
        <v>0</v>
      </c>
      <c r="N81" s="665">
        <v>1</v>
      </c>
      <c r="O81" s="748">
        <v>1</v>
      </c>
      <c r="P81" s="666"/>
      <c r="Q81" s="681"/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4</v>
      </c>
      <c r="B82" s="665" t="s">
        <v>2184</v>
      </c>
      <c r="C82" s="665" t="s">
        <v>2430</v>
      </c>
      <c r="D82" s="746" t="s">
        <v>3720</v>
      </c>
      <c r="E82" s="747" t="s">
        <v>2475</v>
      </c>
      <c r="F82" s="665" t="s">
        <v>2426</v>
      </c>
      <c r="G82" s="665" t="s">
        <v>2508</v>
      </c>
      <c r="H82" s="665" t="s">
        <v>545</v>
      </c>
      <c r="I82" s="665" t="s">
        <v>977</v>
      </c>
      <c r="J82" s="665" t="s">
        <v>978</v>
      </c>
      <c r="K82" s="665" t="s">
        <v>979</v>
      </c>
      <c r="L82" s="666">
        <v>108.44</v>
      </c>
      <c r="M82" s="666">
        <v>108.44</v>
      </c>
      <c r="N82" s="665">
        <v>1</v>
      </c>
      <c r="O82" s="748">
        <v>1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4</v>
      </c>
      <c r="B83" s="665" t="s">
        <v>2184</v>
      </c>
      <c r="C83" s="665" t="s">
        <v>2430</v>
      </c>
      <c r="D83" s="746" t="s">
        <v>3720</v>
      </c>
      <c r="E83" s="747" t="s">
        <v>2476</v>
      </c>
      <c r="F83" s="665" t="s">
        <v>2426</v>
      </c>
      <c r="G83" s="665" t="s">
        <v>2479</v>
      </c>
      <c r="H83" s="665" t="s">
        <v>545</v>
      </c>
      <c r="I83" s="665" t="s">
        <v>2592</v>
      </c>
      <c r="J83" s="665" t="s">
        <v>2546</v>
      </c>
      <c r="K83" s="665" t="s">
        <v>2480</v>
      </c>
      <c r="L83" s="666">
        <v>154.36000000000001</v>
      </c>
      <c r="M83" s="666">
        <v>154.36000000000001</v>
      </c>
      <c r="N83" s="665">
        <v>1</v>
      </c>
      <c r="O83" s="748">
        <v>1</v>
      </c>
      <c r="P83" s="666">
        <v>154.36000000000001</v>
      </c>
      <c r="Q83" s="681">
        <v>1</v>
      </c>
      <c r="R83" s="665">
        <v>1</v>
      </c>
      <c r="S83" s="681">
        <v>1</v>
      </c>
      <c r="T83" s="748">
        <v>1</v>
      </c>
      <c r="U83" s="704">
        <v>1</v>
      </c>
    </row>
    <row r="84" spans="1:21" ht="14.4" customHeight="1" x14ac:dyDescent="0.3">
      <c r="A84" s="664">
        <v>4</v>
      </c>
      <c r="B84" s="665" t="s">
        <v>2184</v>
      </c>
      <c r="C84" s="665" t="s">
        <v>2430</v>
      </c>
      <c r="D84" s="746" t="s">
        <v>3720</v>
      </c>
      <c r="E84" s="747" t="s">
        <v>2476</v>
      </c>
      <c r="F84" s="665" t="s">
        <v>2426</v>
      </c>
      <c r="G84" s="665" t="s">
        <v>2479</v>
      </c>
      <c r="H84" s="665" t="s">
        <v>1027</v>
      </c>
      <c r="I84" s="665" t="s">
        <v>1688</v>
      </c>
      <c r="J84" s="665" t="s">
        <v>1129</v>
      </c>
      <c r="K84" s="665" t="s">
        <v>2480</v>
      </c>
      <c r="L84" s="666">
        <v>154.36000000000001</v>
      </c>
      <c r="M84" s="666">
        <v>308.72000000000003</v>
      </c>
      <c r="N84" s="665">
        <v>2</v>
      </c>
      <c r="O84" s="748">
        <v>1.5</v>
      </c>
      <c r="P84" s="666">
        <v>308.72000000000003</v>
      </c>
      <c r="Q84" s="681">
        <v>1</v>
      </c>
      <c r="R84" s="665">
        <v>2</v>
      </c>
      <c r="S84" s="681">
        <v>1</v>
      </c>
      <c r="T84" s="748">
        <v>1.5</v>
      </c>
      <c r="U84" s="704">
        <v>1</v>
      </c>
    </row>
    <row r="85" spans="1:21" ht="14.4" customHeight="1" x14ac:dyDescent="0.3">
      <c r="A85" s="664">
        <v>4</v>
      </c>
      <c r="B85" s="665" t="s">
        <v>2184</v>
      </c>
      <c r="C85" s="665" t="s">
        <v>2430</v>
      </c>
      <c r="D85" s="746" t="s">
        <v>3720</v>
      </c>
      <c r="E85" s="747" t="s">
        <v>2476</v>
      </c>
      <c r="F85" s="665" t="s">
        <v>2426</v>
      </c>
      <c r="G85" s="665" t="s">
        <v>2479</v>
      </c>
      <c r="H85" s="665" t="s">
        <v>1027</v>
      </c>
      <c r="I85" s="665" t="s">
        <v>1128</v>
      </c>
      <c r="J85" s="665" t="s">
        <v>1129</v>
      </c>
      <c r="K85" s="665" t="s">
        <v>2296</v>
      </c>
      <c r="L85" s="666">
        <v>225.06</v>
      </c>
      <c r="M85" s="666">
        <v>225.06</v>
      </c>
      <c r="N85" s="665">
        <v>1</v>
      </c>
      <c r="O85" s="748">
        <v>1</v>
      </c>
      <c r="P85" s="666">
        <v>225.06</v>
      </c>
      <c r="Q85" s="681">
        <v>1</v>
      </c>
      <c r="R85" s="665">
        <v>1</v>
      </c>
      <c r="S85" s="681">
        <v>1</v>
      </c>
      <c r="T85" s="748">
        <v>1</v>
      </c>
      <c r="U85" s="704">
        <v>1</v>
      </c>
    </row>
    <row r="86" spans="1:21" ht="14.4" customHeight="1" x14ac:dyDescent="0.3">
      <c r="A86" s="664">
        <v>4</v>
      </c>
      <c r="B86" s="665" t="s">
        <v>2184</v>
      </c>
      <c r="C86" s="665" t="s">
        <v>2430</v>
      </c>
      <c r="D86" s="746" t="s">
        <v>3720</v>
      </c>
      <c r="E86" s="747" t="s">
        <v>2476</v>
      </c>
      <c r="F86" s="665" t="s">
        <v>2426</v>
      </c>
      <c r="G86" s="665" t="s">
        <v>2593</v>
      </c>
      <c r="H86" s="665" t="s">
        <v>545</v>
      </c>
      <c r="I86" s="665" t="s">
        <v>2594</v>
      </c>
      <c r="J86" s="665" t="s">
        <v>2595</v>
      </c>
      <c r="K86" s="665" t="s">
        <v>2356</v>
      </c>
      <c r="L86" s="666">
        <v>170.52</v>
      </c>
      <c r="M86" s="666">
        <v>170.52</v>
      </c>
      <c r="N86" s="665">
        <v>1</v>
      </c>
      <c r="O86" s="748">
        <v>1</v>
      </c>
      <c r="P86" s="666">
        <v>170.52</v>
      </c>
      <c r="Q86" s="681">
        <v>1</v>
      </c>
      <c r="R86" s="665">
        <v>1</v>
      </c>
      <c r="S86" s="681">
        <v>1</v>
      </c>
      <c r="T86" s="748">
        <v>1</v>
      </c>
      <c r="U86" s="704">
        <v>1</v>
      </c>
    </row>
    <row r="87" spans="1:21" ht="14.4" customHeight="1" x14ac:dyDescent="0.3">
      <c r="A87" s="664">
        <v>4</v>
      </c>
      <c r="B87" s="665" t="s">
        <v>2184</v>
      </c>
      <c r="C87" s="665" t="s">
        <v>2430</v>
      </c>
      <c r="D87" s="746" t="s">
        <v>3720</v>
      </c>
      <c r="E87" s="747" t="s">
        <v>2476</v>
      </c>
      <c r="F87" s="665" t="s">
        <v>2426</v>
      </c>
      <c r="G87" s="665" t="s">
        <v>2596</v>
      </c>
      <c r="H87" s="665" t="s">
        <v>545</v>
      </c>
      <c r="I87" s="665" t="s">
        <v>2597</v>
      </c>
      <c r="J87" s="665" t="s">
        <v>2598</v>
      </c>
      <c r="K87" s="665" t="s">
        <v>2356</v>
      </c>
      <c r="L87" s="666">
        <v>78.33</v>
      </c>
      <c r="M87" s="666">
        <v>156.66</v>
      </c>
      <c r="N87" s="665">
        <v>2</v>
      </c>
      <c r="O87" s="748">
        <v>2</v>
      </c>
      <c r="P87" s="666">
        <v>78.33</v>
      </c>
      <c r="Q87" s="681">
        <v>0.5</v>
      </c>
      <c r="R87" s="665">
        <v>1</v>
      </c>
      <c r="S87" s="681">
        <v>0.5</v>
      </c>
      <c r="T87" s="748">
        <v>1</v>
      </c>
      <c r="U87" s="704">
        <v>0.5</v>
      </c>
    </row>
    <row r="88" spans="1:21" ht="14.4" customHeight="1" x14ac:dyDescent="0.3">
      <c r="A88" s="664">
        <v>4</v>
      </c>
      <c r="B88" s="665" t="s">
        <v>2184</v>
      </c>
      <c r="C88" s="665" t="s">
        <v>2430</v>
      </c>
      <c r="D88" s="746" t="s">
        <v>3720</v>
      </c>
      <c r="E88" s="747" t="s">
        <v>2476</v>
      </c>
      <c r="F88" s="665" t="s">
        <v>2426</v>
      </c>
      <c r="G88" s="665" t="s">
        <v>2535</v>
      </c>
      <c r="H88" s="665" t="s">
        <v>1027</v>
      </c>
      <c r="I88" s="665" t="s">
        <v>1593</v>
      </c>
      <c r="J88" s="665" t="s">
        <v>1594</v>
      </c>
      <c r="K88" s="665" t="s">
        <v>1869</v>
      </c>
      <c r="L88" s="666">
        <v>65.989999999999995</v>
      </c>
      <c r="M88" s="666">
        <v>65.989999999999995</v>
      </c>
      <c r="N88" s="665">
        <v>1</v>
      </c>
      <c r="O88" s="748">
        <v>1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4</v>
      </c>
      <c r="B89" s="665" t="s">
        <v>2184</v>
      </c>
      <c r="C89" s="665" t="s">
        <v>2430</v>
      </c>
      <c r="D89" s="746" t="s">
        <v>3720</v>
      </c>
      <c r="E89" s="747" t="s">
        <v>2476</v>
      </c>
      <c r="F89" s="665" t="s">
        <v>2426</v>
      </c>
      <c r="G89" s="665" t="s">
        <v>2535</v>
      </c>
      <c r="H89" s="665" t="s">
        <v>1027</v>
      </c>
      <c r="I89" s="665" t="s">
        <v>1111</v>
      </c>
      <c r="J89" s="665" t="s">
        <v>1112</v>
      </c>
      <c r="K89" s="665" t="s">
        <v>765</v>
      </c>
      <c r="L89" s="666">
        <v>132</v>
      </c>
      <c r="M89" s="666">
        <v>132</v>
      </c>
      <c r="N89" s="665">
        <v>1</v>
      </c>
      <c r="O89" s="748">
        <v>0.5</v>
      </c>
      <c r="P89" s="666">
        <v>132</v>
      </c>
      <c r="Q89" s="681">
        <v>1</v>
      </c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4</v>
      </c>
      <c r="B90" s="665" t="s">
        <v>2184</v>
      </c>
      <c r="C90" s="665" t="s">
        <v>2430</v>
      </c>
      <c r="D90" s="746" t="s">
        <v>3720</v>
      </c>
      <c r="E90" s="747" t="s">
        <v>2476</v>
      </c>
      <c r="F90" s="665" t="s">
        <v>2426</v>
      </c>
      <c r="G90" s="665" t="s">
        <v>2599</v>
      </c>
      <c r="H90" s="665" t="s">
        <v>545</v>
      </c>
      <c r="I90" s="665" t="s">
        <v>1539</v>
      </c>
      <c r="J90" s="665" t="s">
        <v>1540</v>
      </c>
      <c r="K90" s="665" t="s">
        <v>2600</v>
      </c>
      <c r="L90" s="666">
        <v>0</v>
      </c>
      <c r="M90" s="666">
        <v>0</v>
      </c>
      <c r="N90" s="665">
        <v>1</v>
      </c>
      <c r="O90" s="748">
        <v>0.5</v>
      </c>
      <c r="P90" s="666">
        <v>0</v>
      </c>
      <c r="Q90" s="681"/>
      <c r="R90" s="665">
        <v>1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4</v>
      </c>
      <c r="B91" s="665" t="s">
        <v>2184</v>
      </c>
      <c r="C91" s="665" t="s">
        <v>2430</v>
      </c>
      <c r="D91" s="746" t="s">
        <v>3720</v>
      </c>
      <c r="E91" s="747" t="s">
        <v>2476</v>
      </c>
      <c r="F91" s="665" t="s">
        <v>2426</v>
      </c>
      <c r="G91" s="665" t="s">
        <v>2601</v>
      </c>
      <c r="H91" s="665" t="s">
        <v>1027</v>
      </c>
      <c r="I91" s="665" t="s">
        <v>1040</v>
      </c>
      <c r="J91" s="665" t="s">
        <v>2280</v>
      </c>
      <c r="K91" s="665" t="s">
        <v>2281</v>
      </c>
      <c r="L91" s="666">
        <v>140.6</v>
      </c>
      <c r="M91" s="666">
        <v>140.6</v>
      </c>
      <c r="N91" s="665">
        <v>1</v>
      </c>
      <c r="O91" s="748">
        <v>1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4</v>
      </c>
      <c r="B92" s="665" t="s">
        <v>2184</v>
      </c>
      <c r="C92" s="665" t="s">
        <v>2430</v>
      </c>
      <c r="D92" s="746" t="s">
        <v>3720</v>
      </c>
      <c r="E92" s="747" t="s">
        <v>2476</v>
      </c>
      <c r="F92" s="665" t="s">
        <v>2426</v>
      </c>
      <c r="G92" s="665" t="s">
        <v>2602</v>
      </c>
      <c r="H92" s="665" t="s">
        <v>1027</v>
      </c>
      <c r="I92" s="665" t="s">
        <v>1860</v>
      </c>
      <c r="J92" s="665" t="s">
        <v>2377</v>
      </c>
      <c r="K92" s="665" t="s">
        <v>1089</v>
      </c>
      <c r="L92" s="666">
        <v>97.26</v>
      </c>
      <c r="M92" s="666">
        <v>97.26</v>
      </c>
      <c r="N92" s="665">
        <v>1</v>
      </c>
      <c r="O92" s="748">
        <v>1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4</v>
      </c>
      <c r="B93" s="665" t="s">
        <v>2184</v>
      </c>
      <c r="C93" s="665" t="s">
        <v>2430</v>
      </c>
      <c r="D93" s="746" t="s">
        <v>3720</v>
      </c>
      <c r="E93" s="747" t="s">
        <v>2476</v>
      </c>
      <c r="F93" s="665" t="s">
        <v>2426</v>
      </c>
      <c r="G93" s="665" t="s">
        <v>2543</v>
      </c>
      <c r="H93" s="665" t="s">
        <v>545</v>
      </c>
      <c r="I93" s="665" t="s">
        <v>2603</v>
      </c>
      <c r="J93" s="665" t="s">
        <v>1800</v>
      </c>
      <c r="K93" s="665" t="s">
        <v>2604</v>
      </c>
      <c r="L93" s="666">
        <v>0</v>
      </c>
      <c r="M93" s="666">
        <v>0</v>
      </c>
      <c r="N93" s="665">
        <v>6</v>
      </c>
      <c r="O93" s="748">
        <v>3</v>
      </c>
      <c r="P93" s="666">
        <v>0</v>
      </c>
      <c r="Q93" s="681"/>
      <c r="R93" s="665">
        <v>2</v>
      </c>
      <c r="S93" s="681">
        <v>0.33333333333333331</v>
      </c>
      <c r="T93" s="748">
        <v>1</v>
      </c>
      <c r="U93" s="704">
        <v>0.33333333333333331</v>
      </c>
    </row>
    <row r="94" spans="1:21" ht="14.4" customHeight="1" x14ac:dyDescent="0.3">
      <c r="A94" s="664">
        <v>4</v>
      </c>
      <c r="B94" s="665" t="s">
        <v>2184</v>
      </c>
      <c r="C94" s="665" t="s">
        <v>2430</v>
      </c>
      <c r="D94" s="746" t="s">
        <v>3720</v>
      </c>
      <c r="E94" s="747" t="s">
        <v>2476</v>
      </c>
      <c r="F94" s="665" t="s">
        <v>2426</v>
      </c>
      <c r="G94" s="665" t="s">
        <v>2526</v>
      </c>
      <c r="H94" s="665" t="s">
        <v>545</v>
      </c>
      <c r="I94" s="665" t="s">
        <v>2605</v>
      </c>
      <c r="J94" s="665" t="s">
        <v>2606</v>
      </c>
      <c r="K94" s="665" t="s">
        <v>2607</v>
      </c>
      <c r="L94" s="666">
        <v>0</v>
      </c>
      <c r="M94" s="666">
        <v>0</v>
      </c>
      <c r="N94" s="665">
        <v>1</v>
      </c>
      <c r="O94" s="748">
        <v>1</v>
      </c>
      <c r="P94" s="666">
        <v>0</v>
      </c>
      <c r="Q94" s="681"/>
      <c r="R94" s="665">
        <v>1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4</v>
      </c>
      <c r="B95" s="665" t="s">
        <v>2184</v>
      </c>
      <c r="C95" s="665" t="s">
        <v>2430</v>
      </c>
      <c r="D95" s="746" t="s">
        <v>3720</v>
      </c>
      <c r="E95" s="747" t="s">
        <v>2476</v>
      </c>
      <c r="F95" s="665" t="s">
        <v>2426</v>
      </c>
      <c r="G95" s="665" t="s">
        <v>2608</v>
      </c>
      <c r="H95" s="665" t="s">
        <v>545</v>
      </c>
      <c r="I95" s="665" t="s">
        <v>912</v>
      </c>
      <c r="J95" s="665" t="s">
        <v>913</v>
      </c>
      <c r="K95" s="665" t="s">
        <v>2609</v>
      </c>
      <c r="L95" s="666">
        <v>77.14</v>
      </c>
      <c r="M95" s="666">
        <v>77.14</v>
      </c>
      <c r="N95" s="665">
        <v>1</v>
      </c>
      <c r="O95" s="748">
        <v>1</v>
      </c>
      <c r="P95" s="666">
        <v>77.14</v>
      </c>
      <c r="Q95" s="681">
        <v>1</v>
      </c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4</v>
      </c>
      <c r="B96" s="665" t="s">
        <v>2184</v>
      </c>
      <c r="C96" s="665" t="s">
        <v>2430</v>
      </c>
      <c r="D96" s="746" t="s">
        <v>3720</v>
      </c>
      <c r="E96" s="747" t="s">
        <v>2476</v>
      </c>
      <c r="F96" s="665" t="s">
        <v>2426</v>
      </c>
      <c r="G96" s="665" t="s">
        <v>2608</v>
      </c>
      <c r="H96" s="665" t="s">
        <v>545</v>
      </c>
      <c r="I96" s="665" t="s">
        <v>2610</v>
      </c>
      <c r="J96" s="665" t="s">
        <v>913</v>
      </c>
      <c r="K96" s="665" t="s">
        <v>2611</v>
      </c>
      <c r="L96" s="666">
        <v>0</v>
      </c>
      <c r="M96" s="666">
        <v>0</v>
      </c>
      <c r="N96" s="665">
        <v>1</v>
      </c>
      <c r="O96" s="748">
        <v>1</v>
      </c>
      <c r="P96" s="666">
        <v>0</v>
      </c>
      <c r="Q96" s="681"/>
      <c r="R96" s="665">
        <v>1</v>
      </c>
      <c r="S96" s="681">
        <v>1</v>
      </c>
      <c r="T96" s="748">
        <v>1</v>
      </c>
      <c r="U96" s="704">
        <v>1</v>
      </c>
    </row>
    <row r="97" spans="1:21" ht="14.4" customHeight="1" x14ac:dyDescent="0.3">
      <c r="A97" s="664">
        <v>4</v>
      </c>
      <c r="B97" s="665" t="s">
        <v>2184</v>
      </c>
      <c r="C97" s="665" t="s">
        <v>2430</v>
      </c>
      <c r="D97" s="746" t="s">
        <v>3720</v>
      </c>
      <c r="E97" s="747" t="s">
        <v>2476</v>
      </c>
      <c r="F97" s="665" t="s">
        <v>2426</v>
      </c>
      <c r="G97" s="665" t="s">
        <v>2510</v>
      </c>
      <c r="H97" s="665" t="s">
        <v>545</v>
      </c>
      <c r="I97" s="665" t="s">
        <v>690</v>
      </c>
      <c r="J97" s="665" t="s">
        <v>2511</v>
      </c>
      <c r="K97" s="665" t="s">
        <v>2512</v>
      </c>
      <c r="L97" s="666">
        <v>0</v>
      </c>
      <c r="M97" s="666">
        <v>0</v>
      </c>
      <c r="N97" s="665">
        <v>3</v>
      </c>
      <c r="O97" s="748">
        <v>1.5</v>
      </c>
      <c r="P97" s="666">
        <v>0</v>
      </c>
      <c r="Q97" s="681"/>
      <c r="R97" s="665">
        <v>2</v>
      </c>
      <c r="S97" s="681">
        <v>0.66666666666666663</v>
      </c>
      <c r="T97" s="748">
        <v>0.5</v>
      </c>
      <c r="U97" s="704">
        <v>0.33333333333333331</v>
      </c>
    </row>
    <row r="98" spans="1:21" ht="14.4" customHeight="1" x14ac:dyDescent="0.3">
      <c r="A98" s="664">
        <v>4</v>
      </c>
      <c r="B98" s="665" t="s">
        <v>2184</v>
      </c>
      <c r="C98" s="665" t="s">
        <v>2430</v>
      </c>
      <c r="D98" s="746" t="s">
        <v>3720</v>
      </c>
      <c r="E98" s="747" t="s">
        <v>2476</v>
      </c>
      <c r="F98" s="665" t="s">
        <v>2427</v>
      </c>
      <c r="G98" s="665" t="s">
        <v>2533</v>
      </c>
      <c r="H98" s="665" t="s">
        <v>545</v>
      </c>
      <c r="I98" s="665" t="s">
        <v>2534</v>
      </c>
      <c r="J98" s="665" t="s">
        <v>2451</v>
      </c>
      <c r="K98" s="665"/>
      <c r="L98" s="666">
        <v>0</v>
      </c>
      <c r="M98" s="666">
        <v>0</v>
      </c>
      <c r="N98" s="665">
        <v>4</v>
      </c>
      <c r="O98" s="748">
        <v>4</v>
      </c>
      <c r="P98" s="666">
        <v>0</v>
      </c>
      <c r="Q98" s="681"/>
      <c r="R98" s="665">
        <v>2</v>
      </c>
      <c r="S98" s="681">
        <v>0.5</v>
      </c>
      <c r="T98" s="748">
        <v>2</v>
      </c>
      <c r="U98" s="704">
        <v>0.5</v>
      </c>
    </row>
    <row r="99" spans="1:21" ht="14.4" customHeight="1" x14ac:dyDescent="0.3">
      <c r="A99" s="664">
        <v>4</v>
      </c>
      <c r="B99" s="665" t="s">
        <v>2184</v>
      </c>
      <c r="C99" s="665" t="s">
        <v>2430</v>
      </c>
      <c r="D99" s="746" t="s">
        <v>3720</v>
      </c>
      <c r="E99" s="747" t="s">
        <v>2477</v>
      </c>
      <c r="F99" s="665" t="s">
        <v>2426</v>
      </c>
      <c r="G99" s="665" t="s">
        <v>2479</v>
      </c>
      <c r="H99" s="665" t="s">
        <v>1027</v>
      </c>
      <c r="I99" s="665" t="s">
        <v>1688</v>
      </c>
      <c r="J99" s="665" t="s">
        <v>1129</v>
      </c>
      <c r="K99" s="665" t="s">
        <v>2480</v>
      </c>
      <c r="L99" s="666">
        <v>154.36000000000001</v>
      </c>
      <c r="M99" s="666">
        <v>154.36000000000001</v>
      </c>
      <c r="N99" s="665">
        <v>1</v>
      </c>
      <c r="O99" s="748">
        <v>0.5</v>
      </c>
      <c r="P99" s="666">
        <v>154.36000000000001</v>
      </c>
      <c r="Q99" s="681">
        <v>1</v>
      </c>
      <c r="R99" s="665">
        <v>1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4</v>
      </c>
      <c r="B100" s="665" t="s">
        <v>2184</v>
      </c>
      <c r="C100" s="665" t="s">
        <v>2430</v>
      </c>
      <c r="D100" s="746" t="s">
        <v>3720</v>
      </c>
      <c r="E100" s="747" t="s">
        <v>2477</v>
      </c>
      <c r="F100" s="665" t="s">
        <v>2426</v>
      </c>
      <c r="G100" s="665" t="s">
        <v>2612</v>
      </c>
      <c r="H100" s="665" t="s">
        <v>545</v>
      </c>
      <c r="I100" s="665" t="s">
        <v>1777</v>
      </c>
      <c r="J100" s="665" t="s">
        <v>2613</v>
      </c>
      <c r="K100" s="665" t="s">
        <v>2614</v>
      </c>
      <c r="L100" s="666">
        <v>0</v>
      </c>
      <c r="M100" s="666">
        <v>0</v>
      </c>
      <c r="N100" s="665">
        <v>4</v>
      </c>
      <c r="O100" s="748">
        <v>3.5</v>
      </c>
      <c r="P100" s="666">
        <v>0</v>
      </c>
      <c r="Q100" s="681"/>
      <c r="R100" s="665">
        <v>1</v>
      </c>
      <c r="S100" s="681">
        <v>0.25</v>
      </c>
      <c r="T100" s="748">
        <v>0.5</v>
      </c>
      <c r="U100" s="704">
        <v>0.14285714285714285</v>
      </c>
    </row>
    <row r="101" spans="1:21" ht="14.4" customHeight="1" x14ac:dyDescent="0.3">
      <c r="A101" s="664">
        <v>4</v>
      </c>
      <c r="B101" s="665" t="s">
        <v>2184</v>
      </c>
      <c r="C101" s="665" t="s">
        <v>2430</v>
      </c>
      <c r="D101" s="746" t="s">
        <v>3720</v>
      </c>
      <c r="E101" s="747" t="s">
        <v>2477</v>
      </c>
      <c r="F101" s="665" t="s">
        <v>2426</v>
      </c>
      <c r="G101" s="665" t="s">
        <v>2615</v>
      </c>
      <c r="H101" s="665" t="s">
        <v>1027</v>
      </c>
      <c r="I101" s="665" t="s">
        <v>1896</v>
      </c>
      <c r="J101" s="665" t="s">
        <v>1897</v>
      </c>
      <c r="K101" s="665" t="s">
        <v>1898</v>
      </c>
      <c r="L101" s="666">
        <v>93.43</v>
      </c>
      <c r="M101" s="666">
        <v>93.43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4</v>
      </c>
      <c r="B102" s="665" t="s">
        <v>2184</v>
      </c>
      <c r="C102" s="665" t="s">
        <v>2430</v>
      </c>
      <c r="D102" s="746" t="s">
        <v>3720</v>
      </c>
      <c r="E102" s="747" t="s">
        <v>2477</v>
      </c>
      <c r="F102" s="665" t="s">
        <v>2426</v>
      </c>
      <c r="G102" s="665" t="s">
        <v>2615</v>
      </c>
      <c r="H102" s="665" t="s">
        <v>1027</v>
      </c>
      <c r="I102" s="665" t="s">
        <v>2616</v>
      </c>
      <c r="J102" s="665" t="s">
        <v>1897</v>
      </c>
      <c r="K102" s="665" t="s">
        <v>2617</v>
      </c>
      <c r="L102" s="666">
        <v>186.87</v>
      </c>
      <c r="M102" s="666">
        <v>186.87</v>
      </c>
      <c r="N102" s="665">
        <v>1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4</v>
      </c>
      <c r="B103" s="665" t="s">
        <v>2184</v>
      </c>
      <c r="C103" s="665" t="s">
        <v>2430</v>
      </c>
      <c r="D103" s="746" t="s">
        <v>3720</v>
      </c>
      <c r="E103" s="747" t="s">
        <v>2477</v>
      </c>
      <c r="F103" s="665" t="s">
        <v>2426</v>
      </c>
      <c r="G103" s="665" t="s">
        <v>2618</v>
      </c>
      <c r="H103" s="665" t="s">
        <v>545</v>
      </c>
      <c r="I103" s="665" t="s">
        <v>2619</v>
      </c>
      <c r="J103" s="665" t="s">
        <v>2620</v>
      </c>
      <c r="K103" s="665" t="s">
        <v>1308</v>
      </c>
      <c r="L103" s="666">
        <v>0</v>
      </c>
      <c r="M103" s="666">
        <v>0</v>
      </c>
      <c r="N103" s="665">
        <v>1</v>
      </c>
      <c r="O103" s="748">
        <v>0.5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4</v>
      </c>
      <c r="B104" s="665" t="s">
        <v>2184</v>
      </c>
      <c r="C104" s="665" t="s">
        <v>2430</v>
      </c>
      <c r="D104" s="746" t="s">
        <v>3720</v>
      </c>
      <c r="E104" s="747" t="s">
        <v>2477</v>
      </c>
      <c r="F104" s="665" t="s">
        <v>2426</v>
      </c>
      <c r="G104" s="665" t="s">
        <v>2618</v>
      </c>
      <c r="H104" s="665" t="s">
        <v>545</v>
      </c>
      <c r="I104" s="665" t="s">
        <v>2621</v>
      </c>
      <c r="J104" s="665" t="s">
        <v>2620</v>
      </c>
      <c r="K104" s="665" t="s">
        <v>2622</v>
      </c>
      <c r="L104" s="666">
        <v>0</v>
      </c>
      <c r="M104" s="666">
        <v>0</v>
      </c>
      <c r="N104" s="665">
        <v>1</v>
      </c>
      <c r="O104" s="748">
        <v>0.5</v>
      </c>
      <c r="P104" s="666"/>
      <c r="Q104" s="681"/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4</v>
      </c>
      <c r="B105" s="665" t="s">
        <v>2184</v>
      </c>
      <c r="C105" s="665" t="s">
        <v>2430</v>
      </c>
      <c r="D105" s="746" t="s">
        <v>3720</v>
      </c>
      <c r="E105" s="747" t="s">
        <v>2477</v>
      </c>
      <c r="F105" s="665" t="s">
        <v>2426</v>
      </c>
      <c r="G105" s="665" t="s">
        <v>2623</v>
      </c>
      <c r="H105" s="665" t="s">
        <v>1027</v>
      </c>
      <c r="I105" s="665" t="s">
        <v>2624</v>
      </c>
      <c r="J105" s="665" t="s">
        <v>2625</v>
      </c>
      <c r="K105" s="665" t="s">
        <v>2626</v>
      </c>
      <c r="L105" s="666">
        <v>247.78</v>
      </c>
      <c r="M105" s="666">
        <v>247.78</v>
      </c>
      <c r="N105" s="665">
        <v>1</v>
      </c>
      <c r="O105" s="748">
        <v>1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4</v>
      </c>
      <c r="B106" s="665" t="s">
        <v>2184</v>
      </c>
      <c r="C106" s="665" t="s">
        <v>2430</v>
      </c>
      <c r="D106" s="746" t="s">
        <v>3720</v>
      </c>
      <c r="E106" s="747" t="s">
        <v>2477</v>
      </c>
      <c r="F106" s="665" t="s">
        <v>2426</v>
      </c>
      <c r="G106" s="665" t="s">
        <v>2487</v>
      </c>
      <c r="H106" s="665" t="s">
        <v>1027</v>
      </c>
      <c r="I106" s="665" t="s">
        <v>2490</v>
      </c>
      <c r="J106" s="665" t="s">
        <v>1906</v>
      </c>
      <c r="K106" s="665" t="s">
        <v>2491</v>
      </c>
      <c r="L106" s="666">
        <v>543.39</v>
      </c>
      <c r="M106" s="666">
        <v>543.39</v>
      </c>
      <c r="N106" s="665">
        <v>1</v>
      </c>
      <c r="O106" s="748">
        <v>1</v>
      </c>
      <c r="P106" s="666">
        <v>543.39</v>
      </c>
      <c r="Q106" s="681">
        <v>1</v>
      </c>
      <c r="R106" s="665">
        <v>1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4</v>
      </c>
      <c r="B107" s="665" t="s">
        <v>2184</v>
      </c>
      <c r="C107" s="665" t="s">
        <v>2430</v>
      </c>
      <c r="D107" s="746" t="s">
        <v>3720</v>
      </c>
      <c r="E107" s="747" t="s">
        <v>2477</v>
      </c>
      <c r="F107" s="665" t="s">
        <v>2426</v>
      </c>
      <c r="G107" s="665" t="s">
        <v>2487</v>
      </c>
      <c r="H107" s="665" t="s">
        <v>1027</v>
      </c>
      <c r="I107" s="665" t="s">
        <v>2627</v>
      </c>
      <c r="J107" s="665" t="s">
        <v>1906</v>
      </c>
      <c r="K107" s="665" t="s">
        <v>2628</v>
      </c>
      <c r="L107" s="666">
        <v>815.1</v>
      </c>
      <c r="M107" s="666">
        <v>815.1</v>
      </c>
      <c r="N107" s="665">
        <v>1</v>
      </c>
      <c r="O107" s="748">
        <v>1</v>
      </c>
      <c r="P107" s="666">
        <v>815.1</v>
      </c>
      <c r="Q107" s="681">
        <v>1</v>
      </c>
      <c r="R107" s="665">
        <v>1</v>
      </c>
      <c r="S107" s="681">
        <v>1</v>
      </c>
      <c r="T107" s="748">
        <v>1</v>
      </c>
      <c r="U107" s="704">
        <v>1</v>
      </c>
    </row>
    <row r="108" spans="1:21" ht="14.4" customHeight="1" x14ac:dyDescent="0.3">
      <c r="A108" s="664">
        <v>4</v>
      </c>
      <c r="B108" s="665" t="s">
        <v>2184</v>
      </c>
      <c r="C108" s="665" t="s">
        <v>2430</v>
      </c>
      <c r="D108" s="746" t="s">
        <v>3720</v>
      </c>
      <c r="E108" s="747" t="s">
        <v>2477</v>
      </c>
      <c r="F108" s="665" t="s">
        <v>2426</v>
      </c>
      <c r="G108" s="665" t="s">
        <v>2543</v>
      </c>
      <c r="H108" s="665" t="s">
        <v>545</v>
      </c>
      <c r="I108" s="665" t="s">
        <v>1799</v>
      </c>
      <c r="J108" s="665" t="s">
        <v>1800</v>
      </c>
      <c r="K108" s="665" t="s">
        <v>2544</v>
      </c>
      <c r="L108" s="666">
        <v>0</v>
      </c>
      <c r="M108" s="666">
        <v>0</v>
      </c>
      <c r="N108" s="665">
        <v>1</v>
      </c>
      <c r="O108" s="748">
        <v>0.5</v>
      </c>
      <c r="P108" s="666">
        <v>0</v>
      </c>
      <c r="Q108" s="681"/>
      <c r="R108" s="665">
        <v>1</v>
      </c>
      <c r="S108" s="681">
        <v>1</v>
      </c>
      <c r="T108" s="748">
        <v>0.5</v>
      </c>
      <c r="U108" s="704">
        <v>1</v>
      </c>
    </row>
    <row r="109" spans="1:21" ht="14.4" customHeight="1" x14ac:dyDescent="0.3">
      <c r="A109" s="664">
        <v>4</v>
      </c>
      <c r="B109" s="665" t="s">
        <v>2184</v>
      </c>
      <c r="C109" s="665" t="s">
        <v>2430</v>
      </c>
      <c r="D109" s="746" t="s">
        <v>3720</v>
      </c>
      <c r="E109" s="747" t="s">
        <v>2477</v>
      </c>
      <c r="F109" s="665" t="s">
        <v>2426</v>
      </c>
      <c r="G109" s="665" t="s">
        <v>2510</v>
      </c>
      <c r="H109" s="665" t="s">
        <v>545</v>
      </c>
      <c r="I109" s="665" t="s">
        <v>690</v>
      </c>
      <c r="J109" s="665" t="s">
        <v>2511</v>
      </c>
      <c r="K109" s="665" t="s">
        <v>2512</v>
      </c>
      <c r="L109" s="666">
        <v>0</v>
      </c>
      <c r="M109" s="666">
        <v>0</v>
      </c>
      <c r="N109" s="665">
        <v>6</v>
      </c>
      <c r="O109" s="748">
        <v>5.5</v>
      </c>
      <c r="P109" s="666">
        <v>0</v>
      </c>
      <c r="Q109" s="681"/>
      <c r="R109" s="665">
        <v>2</v>
      </c>
      <c r="S109" s="681">
        <v>0.33333333333333331</v>
      </c>
      <c r="T109" s="748">
        <v>1.5</v>
      </c>
      <c r="U109" s="704">
        <v>0.27272727272727271</v>
      </c>
    </row>
    <row r="110" spans="1:21" ht="14.4" customHeight="1" x14ac:dyDescent="0.3">
      <c r="A110" s="664">
        <v>4</v>
      </c>
      <c r="B110" s="665" t="s">
        <v>2184</v>
      </c>
      <c r="C110" s="665" t="s">
        <v>2430</v>
      </c>
      <c r="D110" s="746" t="s">
        <v>3720</v>
      </c>
      <c r="E110" s="747" t="s">
        <v>2477</v>
      </c>
      <c r="F110" s="665" t="s">
        <v>2426</v>
      </c>
      <c r="G110" s="665" t="s">
        <v>2629</v>
      </c>
      <c r="H110" s="665" t="s">
        <v>1027</v>
      </c>
      <c r="I110" s="665" t="s">
        <v>2630</v>
      </c>
      <c r="J110" s="665" t="s">
        <v>2631</v>
      </c>
      <c r="K110" s="665" t="s">
        <v>2632</v>
      </c>
      <c r="L110" s="666">
        <v>140.94999999999999</v>
      </c>
      <c r="M110" s="666">
        <v>140.94999999999999</v>
      </c>
      <c r="N110" s="665">
        <v>1</v>
      </c>
      <c r="O110" s="748">
        <v>1</v>
      </c>
      <c r="P110" s="666">
        <v>140.94999999999999</v>
      </c>
      <c r="Q110" s="681">
        <v>1</v>
      </c>
      <c r="R110" s="665">
        <v>1</v>
      </c>
      <c r="S110" s="681">
        <v>1</v>
      </c>
      <c r="T110" s="748">
        <v>1</v>
      </c>
      <c r="U110" s="704">
        <v>1</v>
      </c>
    </row>
    <row r="111" spans="1:21" ht="14.4" customHeight="1" x14ac:dyDescent="0.3">
      <c r="A111" s="664">
        <v>4</v>
      </c>
      <c r="B111" s="665" t="s">
        <v>2184</v>
      </c>
      <c r="C111" s="665" t="s">
        <v>2430</v>
      </c>
      <c r="D111" s="746" t="s">
        <v>3720</v>
      </c>
      <c r="E111" s="747" t="s">
        <v>2477</v>
      </c>
      <c r="F111" s="665" t="s">
        <v>2426</v>
      </c>
      <c r="G111" s="665" t="s">
        <v>2493</v>
      </c>
      <c r="H111" s="665" t="s">
        <v>1027</v>
      </c>
      <c r="I111" s="665" t="s">
        <v>1575</v>
      </c>
      <c r="J111" s="665" t="s">
        <v>1119</v>
      </c>
      <c r="K111" s="665" t="s">
        <v>1576</v>
      </c>
      <c r="L111" s="666">
        <v>53.57</v>
      </c>
      <c r="M111" s="666">
        <v>53.57</v>
      </c>
      <c r="N111" s="665">
        <v>1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4</v>
      </c>
      <c r="B112" s="665" t="s">
        <v>2184</v>
      </c>
      <c r="C112" s="665" t="s">
        <v>2430</v>
      </c>
      <c r="D112" s="746" t="s">
        <v>3720</v>
      </c>
      <c r="E112" s="747" t="s">
        <v>2477</v>
      </c>
      <c r="F112" s="665" t="s">
        <v>2427</v>
      </c>
      <c r="G112" s="665" t="s">
        <v>2533</v>
      </c>
      <c r="H112" s="665" t="s">
        <v>545</v>
      </c>
      <c r="I112" s="665" t="s">
        <v>2534</v>
      </c>
      <c r="J112" s="665" t="s">
        <v>2451</v>
      </c>
      <c r="K112" s="665"/>
      <c r="L112" s="666">
        <v>0</v>
      </c>
      <c r="M112" s="666">
        <v>0</v>
      </c>
      <c r="N112" s="665">
        <v>4</v>
      </c>
      <c r="O112" s="748">
        <v>4</v>
      </c>
      <c r="P112" s="666">
        <v>0</v>
      </c>
      <c r="Q112" s="681"/>
      <c r="R112" s="665">
        <v>3</v>
      </c>
      <c r="S112" s="681">
        <v>0.75</v>
      </c>
      <c r="T112" s="748">
        <v>3</v>
      </c>
      <c r="U112" s="704">
        <v>0.75</v>
      </c>
    </row>
    <row r="113" spans="1:21" ht="14.4" customHeight="1" x14ac:dyDescent="0.3">
      <c r="A113" s="664">
        <v>4</v>
      </c>
      <c r="B113" s="665" t="s">
        <v>2184</v>
      </c>
      <c r="C113" s="665" t="s">
        <v>2430</v>
      </c>
      <c r="D113" s="746" t="s">
        <v>3720</v>
      </c>
      <c r="E113" s="747" t="s">
        <v>2478</v>
      </c>
      <c r="F113" s="665" t="s">
        <v>2426</v>
      </c>
      <c r="G113" s="665" t="s">
        <v>2479</v>
      </c>
      <c r="H113" s="665" t="s">
        <v>1027</v>
      </c>
      <c r="I113" s="665" t="s">
        <v>1688</v>
      </c>
      <c r="J113" s="665" t="s">
        <v>1129</v>
      </c>
      <c r="K113" s="665" t="s">
        <v>2480</v>
      </c>
      <c r="L113" s="666">
        <v>154.36000000000001</v>
      </c>
      <c r="M113" s="666">
        <v>463.08000000000004</v>
      </c>
      <c r="N113" s="665">
        <v>3</v>
      </c>
      <c r="O113" s="748">
        <v>2</v>
      </c>
      <c r="P113" s="666">
        <v>308.72000000000003</v>
      </c>
      <c r="Q113" s="681">
        <v>0.66666666666666663</v>
      </c>
      <c r="R113" s="665">
        <v>2</v>
      </c>
      <c r="S113" s="681">
        <v>0.66666666666666663</v>
      </c>
      <c r="T113" s="748">
        <v>1</v>
      </c>
      <c r="U113" s="704">
        <v>0.5</v>
      </c>
    </row>
    <row r="114" spans="1:21" ht="14.4" customHeight="1" x14ac:dyDescent="0.3">
      <c r="A114" s="664">
        <v>4</v>
      </c>
      <c r="B114" s="665" t="s">
        <v>2184</v>
      </c>
      <c r="C114" s="665" t="s">
        <v>2430</v>
      </c>
      <c r="D114" s="746" t="s">
        <v>3720</v>
      </c>
      <c r="E114" s="747" t="s">
        <v>2478</v>
      </c>
      <c r="F114" s="665" t="s">
        <v>2426</v>
      </c>
      <c r="G114" s="665" t="s">
        <v>2593</v>
      </c>
      <c r="H114" s="665" t="s">
        <v>545</v>
      </c>
      <c r="I114" s="665" t="s">
        <v>1673</v>
      </c>
      <c r="J114" s="665" t="s">
        <v>1674</v>
      </c>
      <c r="K114" s="665" t="s">
        <v>2633</v>
      </c>
      <c r="L114" s="666">
        <v>85.27</v>
      </c>
      <c r="M114" s="666">
        <v>85.27</v>
      </c>
      <c r="N114" s="665">
        <v>1</v>
      </c>
      <c r="O114" s="748">
        <v>1</v>
      </c>
      <c r="P114" s="666">
        <v>85.27</v>
      </c>
      <c r="Q114" s="681">
        <v>1</v>
      </c>
      <c r="R114" s="665">
        <v>1</v>
      </c>
      <c r="S114" s="681">
        <v>1</v>
      </c>
      <c r="T114" s="748">
        <v>1</v>
      </c>
      <c r="U114" s="704">
        <v>1</v>
      </c>
    </row>
    <row r="115" spans="1:21" ht="14.4" customHeight="1" x14ac:dyDescent="0.3">
      <c r="A115" s="664">
        <v>4</v>
      </c>
      <c r="B115" s="665" t="s">
        <v>2184</v>
      </c>
      <c r="C115" s="665" t="s">
        <v>2430</v>
      </c>
      <c r="D115" s="746" t="s">
        <v>3720</v>
      </c>
      <c r="E115" s="747" t="s">
        <v>2478</v>
      </c>
      <c r="F115" s="665" t="s">
        <v>2426</v>
      </c>
      <c r="G115" s="665" t="s">
        <v>2634</v>
      </c>
      <c r="H115" s="665" t="s">
        <v>545</v>
      </c>
      <c r="I115" s="665" t="s">
        <v>2635</v>
      </c>
      <c r="J115" s="665" t="s">
        <v>1700</v>
      </c>
      <c r="K115" s="665" t="s">
        <v>2636</v>
      </c>
      <c r="L115" s="666">
        <v>748.21</v>
      </c>
      <c r="M115" s="666">
        <v>748.21</v>
      </c>
      <c r="N115" s="665">
        <v>1</v>
      </c>
      <c r="O115" s="748">
        <v>0.5</v>
      </c>
      <c r="P115" s="666">
        <v>748.21</v>
      </c>
      <c r="Q115" s="681">
        <v>1</v>
      </c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4</v>
      </c>
      <c r="B116" s="665" t="s">
        <v>2184</v>
      </c>
      <c r="C116" s="665" t="s">
        <v>2430</v>
      </c>
      <c r="D116" s="746" t="s">
        <v>3720</v>
      </c>
      <c r="E116" s="747" t="s">
        <v>2478</v>
      </c>
      <c r="F116" s="665" t="s">
        <v>2426</v>
      </c>
      <c r="G116" s="665" t="s">
        <v>2637</v>
      </c>
      <c r="H116" s="665" t="s">
        <v>545</v>
      </c>
      <c r="I116" s="665" t="s">
        <v>2638</v>
      </c>
      <c r="J116" s="665" t="s">
        <v>2639</v>
      </c>
      <c r="K116" s="665" t="s">
        <v>2640</v>
      </c>
      <c r="L116" s="666">
        <v>0</v>
      </c>
      <c r="M116" s="666">
        <v>0</v>
      </c>
      <c r="N116" s="665">
        <v>1</v>
      </c>
      <c r="O116" s="748">
        <v>0.5</v>
      </c>
      <c r="P116" s="666">
        <v>0</v>
      </c>
      <c r="Q116" s="681"/>
      <c r="R116" s="665">
        <v>1</v>
      </c>
      <c r="S116" s="681">
        <v>1</v>
      </c>
      <c r="T116" s="748">
        <v>0.5</v>
      </c>
      <c r="U116" s="704">
        <v>1</v>
      </c>
    </row>
    <row r="117" spans="1:21" ht="14.4" customHeight="1" x14ac:dyDescent="0.3">
      <c r="A117" s="664">
        <v>4</v>
      </c>
      <c r="B117" s="665" t="s">
        <v>2184</v>
      </c>
      <c r="C117" s="665" t="s">
        <v>2430</v>
      </c>
      <c r="D117" s="746" t="s">
        <v>3720</v>
      </c>
      <c r="E117" s="747" t="s">
        <v>2478</v>
      </c>
      <c r="F117" s="665" t="s">
        <v>2426</v>
      </c>
      <c r="G117" s="665" t="s">
        <v>2503</v>
      </c>
      <c r="H117" s="665" t="s">
        <v>545</v>
      </c>
      <c r="I117" s="665" t="s">
        <v>2517</v>
      </c>
      <c r="J117" s="665" t="s">
        <v>1524</v>
      </c>
      <c r="K117" s="665" t="s">
        <v>2518</v>
      </c>
      <c r="L117" s="666">
        <v>374.79</v>
      </c>
      <c r="M117" s="666">
        <v>749.58</v>
      </c>
      <c r="N117" s="665">
        <v>2</v>
      </c>
      <c r="O117" s="748">
        <v>1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4</v>
      </c>
      <c r="B118" s="665" t="s">
        <v>2184</v>
      </c>
      <c r="C118" s="665" t="s">
        <v>2430</v>
      </c>
      <c r="D118" s="746" t="s">
        <v>3720</v>
      </c>
      <c r="E118" s="747" t="s">
        <v>2478</v>
      </c>
      <c r="F118" s="665" t="s">
        <v>2426</v>
      </c>
      <c r="G118" s="665" t="s">
        <v>2503</v>
      </c>
      <c r="H118" s="665" t="s">
        <v>545</v>
      </c>
      <c r="I118" s="665" t="s">
        <v>2519</v>
      </c>
      <c r="J118" s="665" t="s">
        <v>1524</v>
      </c>
      <c r="K118" s="665" t="s">
        <v>2518</v>
      </c>
      <c r="L118" s="666">
        <v>374.79</v>
      </c>
      <c r="M118" s="666">
        <v>374.79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4</v>
      </c>
      <c r="B119" s="665" t="s">
        <v>2184</v>
      </c>
      <c r="C119" s="665" t="s">
        <v>2430</v>
      </c>
      <c r="D119" s="746" t="s">
        <v>3720</v>
      </c>
      <c r="E119" s="747" t="s">
        <v>2478</v>
      </c>
      <c r="F119" s="665" t="s">
        <v>2426</v>
      </c>
      <c r="G119" s="665" t="s">
        <v>2487</v>
      </c>
      <c r="H119" s="665" t="s">
        <v>1027</v>
      </c>
      <c r="I119" s="665" t="s">
        <v>2498</v>
      </c>
      <c r="J119" s="665" t="s">
        <v>1906</v>
      </c>
      <c r="K119" s="665" t="s">
        <v>2499</v>
      </c>
      <c r="L119" s="666">
        <v>923.74</v>
      </c>
      <c r="M119" s="666">
        <v>923.74</v>
      </c>
      <c r="N119" s="665">
        <v>1</v>
      </c>
      <c r="O119" s="748">
        <v>1</v>
      </c>
      <c r="P119" s="666">
        <v>923.74</v>
      </c>
      <c r="Q119" s="681">
        <v>1</v>
      </c>
      <c r="R119" s="665">
        <v>1</v>
      </c>
      <c r="S119" s="681">
        <v>1</v>
      </c>
      <c r="T119" s="748">
        <v>1</v>
      </c>
      <c r="U119" s="704">
        <v>1</v>
      </c>
    </row>
    <row r="120" spans="1:21" ht="14.4" customHeight="1" x14ac:dyDescent="0.3">
      <c r="A120" s="664">
        <v>4</v>
      </c>
      <c r="B120" s="665" t="s">
        <v>2184</v>
      </c>
      <c r="C120" s="665" t="s">
        <v>2430</v>
      </c>
      <c r="D120" s="746" t="s">
        <v>3720</v>
      </c>
      <c r="E120" s="747" t="s">
        <v>2478</v>
      </c>
      <c r="F120" s="665" t="s">
        <v>2426</v>
      </c>
      <c r="G120" s="665" t="s">
        <v>2487</v>
      </c>
      <c r="H120" s="665" t="s">
        <v>1027</v>
      </c>
      <c r="I120" s="665" t="s">
        <v>2641</v>
      </c>
      <c r="J120" s="665" t="s">
        <v>1630</v>
      </c>
      <c r="K120" s="665" t="s">
        <v>2642</v>
      </c>
      <c r="L120" s="666">
        <v>369.5</v>
      </c>
      <c r="M120" s="666">
        <v>369.5</v>
      </c>
      <c r="N120" s="665">
        <v>1</v>
      </c>
      <c r="O120" s="748">
        <v>0.5</v>
      </c>
      <c r="P120" s="666">
        <v>369.5</v>
      </c>
      <c r="Q120" s="681">
        <v>1</v>
      </c>
      <c r="R120" s="665">
        <v>1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4</v>
      </c>
      <c r="B121" s="665" t="s">
        <v>2184</v>
      </c>
      <c r="C121" s="665" t="s">
        <v>2430</v>
      </c>
      <c r="D121" s="746" t="s">
        <v>3720</v>
      </c>
      <c r="E121" s="747" t="s">
        <v>2478</v>
      </c>
      <c r="F121" s="665" t="s">
        <v>2426</v>
      </c>
      <c r="G121" s="665" t="s">
        <v>2492</v>
      </c>
      <c r="H121" s="665" t="s">
        <v>545</v>
      </c>
      <c r="I121" s="665" t="s">
        <v>2069</v>
      </c>
      <c r="J121" s="665" t="s">
        <v>1532</v>
      </c>
      <c r="K121" s="665" t="s">
        <v>2070</v>
      </c>
      <c r="L121" s="666">
        <v>28.81</v>
      </c>
      <c r="M121" s="666">
        <v>28.81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4</v>
      </c>
      <c r="B122" s="665" t="s">
        <v>2184</v>
      </c>
      <c r="C122" s="665" t="s">
        <v>2430</v>
      </c>
      <c r="D122" s="746" t="s">
        <v>3720</v>
      </c>
      <c r="E122" s="747" t="s">
        <v>2478</v>
      </c>
      <c r="F122" s="665" t="s">
        <v>2426</v>
      </c>
      <c r="G122" s="665" t="s">
        <v>2492</v>
      </c>
      <c r="H122" s="665" t="s">
        <v>545</v>
      </c>
      <c r="I122" s="665" t="s">
        <v>2537</v>
      </c>
      <c r="J122" s="665" t="s">
        <v>1532</v>
      </c>
      <c r="K122" s="665" t="s">
        <v>1983</v>
      </c>
      <c r="L122" s="666">
        <v>57.64</v>
      </c>
      <c r="M122" s="666">
        <v>172.92000000000002</v>
      </c>
      <c r="N122" s="665">
        <v>3</v>
      </c>
      <c r="O122" s="748">
        <v>2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4</v>
      </c>
      <c r="B123" s="665" t="s">
        <v>2184</v>
      </c>
      <c r="C123" s="665" t="s">
        <v>2430</v>
      </c>
      <c r="D123" s="746" t="s">
        <v>3720</v>
      </c>
      <c r="E123" s="747" t="s">
        <v>2478</v>
      </c>
      <c r="F123" s="665" t="s">
        <v>2426</v>
      </c>
      <c r="G123" s="665" t="s">
        <v>2589</v>
      </c>
      <c r="H123" s="665" t="s">
        <v>545</v>
      </c>
      <c r="I123" s="665" t="s">
        <v>647</v>
      </c>
      <c r="J123" s="665" t="s">
        <v>2590</v>
      </c>
      <c r="K123" s="665" t="s">
        <v>2591</v>
      </c>
      <c r="L123" s="666">
        <v>0</v>
      </c>
      <c r="M123" s="666">
        <v>0</v>
      </c>
      <c r="N123" s="665">
        <v>1</v>
      </c>
      <c r="O123" s="748">
        <v>0.5</v>
      </c>
      <c r="P123" s="666">
        <v>0</v>
      </c>
      <c r="Q123" s="681"/>
      <c r="R123" s="665">
        <v>1</v>
      </c>
      <c r="S123" s="681">
        <v>1</v>
      </c>
      <c r="T123" s="748">
        <v>0.5</v>
      </c>
      <c r="U123" s="704">
        <v>1</v>
      </c>
    </row>
    <row r="124" spans="1:21" ht="14.4" customHeight="1" x14ac:dyDescent="0.3">
      <c r="A124" s="664">
        <v>4</v>
      </c>
      <c r="B124" s="665" t="s">
        <v>2184</v>
      </c>
      <c r="C124" s="665" t="s">
        <v>2430</v>
      </c>
      <c r="D124" s="746" t="s">
        <v>3720</v>
      </c>
      <c r="E124" s="747" t="s">
        <v>2478</v>
      </c>
      <c r="F124" s="665" t="s">
        <v>2426</v>
      </c>
      <c r="G124" s="665" t="s">
        <v>2526</v>
      </c>
      <c r="H124" s="665" t="s">
        <v>545</v>
      </c>
      <c r="I124" s="665" t="s">
        <v>2643</v>
      </c>
      <c r="J124" s="665" t="s">
        <v>2528</v>
      </c>
      <c r="K124" s="665" t="s">
        <v>2644</v>
      </c>
      <c r="L124" s="666">
        <v>0</v>
      </c>
      <c r="M124" s="666">
        <v>0</v>
      </c>
      <c r="N124" s="665">
        <v>1</v>
      </c>
      <c r="O124" s="748">
        <v>1</v>
      </c>
      <c r="P124" s="666">
        <v>0</v>
      </c>
      <c r="Q124" s="681"/>
      <c r="R124" s="665">
        <v>1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4</v>
      </c>
      <c r="B125" s="665" t="s">
        <v>2184</v>
      </c>
      <c r="C125" s="665" t="s">
        <v>2430</v>
      </c>
      <c r="D125" s="746" t="s">
        <v>3720</v>
      </c>
      <c r="E125" s="747" t="s">
        <v>2478</v>
      </c>
      <c r="F125" s="665" t="s">
        <v>2426</v>
      </c>
      <c r="G125" s="665" t="s">
        <v>2510</v>
      </c>
      <c r="H125" s="665" t="s">
        <v>545</v>
      </c>
      <c r="I125" s="665" t="s">
        <v>690</v>
      </c>
      <c r="J125" s="665" t="s">
        <v>2511</v>
      </c>
      <c r="K125" s="665" t="s">
        <v>2512</v>
      </c>
      <c r="L125" s="666">
        <v>0</v>
      </c>
      <c r="M125" s="666">
        <v>0</v>
      </c>
      <c r="N125" s="665">
        <v>1</v>
      </c>
      <c r="O125" s="748">
        <v>1</v>
      </c>
      <c r="P125" s="666">
        <v>0</v>
      </c>
      <c r="Q125" s="681"/>
      <c r="R125" s="665">
        <v>1</v>
      </c>
      <c r="S125" s="681">
        <v>1</v>
      </c>
      <c r="T125" s="748">
        <v>1</v>
      </c>
      <c r="U125" s="704">
        <v>1</v>
      </c>
    </row>
    <row r="126" spans="1:21" ht="14.4" customHeight="1" x14ac:dyDescent="0.3">
      <c r="A126" s="664">
        <v>4</v>
      </c>
      <c r="B126" s="665" t="s">
        <v>2184</v>
      </c>
      <c r="C126" s="665" t="s">
        <v>2432</v>
      </c>
      <c r="D126" s="746" t="s">
        <v>3721</v>
      </c>
      <c r="E126" s="747" t="s">
        <v>2443</v>
      </c>
      <c r="F126" s="665" t="s">
        <v>2426</v>
      </c>
      <c r="G126" s="665" t="s">
        <v>2481</v>
      </c>
      <c r="H126" s="665" t="s">
        <v>545</v>
      </c>
      <c r="I126" s="665" t="s">
        <v>2645</v>
      </c>
      <c r="J126" s="665" t="s">
        <v>788</v>
      </c>
      <c r="K126" s="665" t="s">
        <v>2646</v>
      </c>
      <c r="L126" s="666">
        <v>103.64</v>
      </c>
      <c r="M126" s="666">
        <v>207.28</v>
      </c>
      <c r="N126" s="665">
        <v>2</v>
      </c>
      <c r="O126" s="748">
        <v>1</v>
      </c>
      <c r="P126" s="666">
        <v>207.28</v>
      </c>
      <c r="Q126" s="681">
        <v>1</v>
      </c>
      <c r="R126" s="665">
        <v>2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4</v>
      </c>
      <c r="B127" s="665" t="s">
        <v>2184</v>
      </c>
      <c r="C127" s="665" t="s">
        <v>2432</v>
      </c>
      <c r="D127" s="746" t="s">
        <v>3721</v>
      </c>
      <c r="E127" s="747" t="s">
        <v>2443</v>
      </c>
      <c r="F127" s="665" t="s">
        <v>2426</v>
      </c>
      <c r="G127" s="665" t="s">
        <v>2479</v>
      </c>
      <c r="H127" s="665" t="s">
        <v>1027</v>
      </c>
      <c r="I127" s="665" t="s">
        <v>1688</v>
      </c>
      <c r="J127" s="665" t="s">
        <v>1129</v>
      </c>
      <c r="K127" s="665" t="s">
        <v>2480</v>
      </c>
      <c r="L127" s="666">
        <v>154.36000000000001</v>
      </c>
      <c r="M127" s="666">
        <v>308.72000000000003</v>
      </c>
      <c r="N127" s="665">
        <v>2</v>
      </c>
      <c r="O127" s="748">
        <v>0.5</v>
      </c>
      <c r="P127" s="666">
        <v>308.72000000000003</v>
      </c>
      <c r="Q127" s="681">
        <v>1</v>
      </c>
      <c r="R127" s="665">
        <v>2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4</v>
      </c>
      <c r="B128" s="665" t="s">
        <v>2184</v>
      </c>
      <c r="C128" s="665" t="s">
        <v>2432</v>
      </c>
      <c r="D128" s="746" t="s">
        <v>3721</v>
      </c>
      <c r="E128" s="747" t="s">
        <v>2443</v>
      </c>
      <c r="F128" s="665" t="s">
        <v>2426</v>
      </c>
      <c r="G128" s="665" t="s">
        <v>2634</v>
      </c>
      <c r="H128" s="665" t="s">
        <v>545</v>
      </c>
      <c r="I128" s="665" t="s">
        <v>2647</v>
      </c>
      <c r="J128" s="665" t="s">
        <v>2648</v>
      </c>
      <c r="K128" s="665" t="s">
        <v>2649</v>
      </c>
      <c r="L128" s="666">
        <v>519.42999999999995</v>
      </c>
      <c r="M128" s="666">
        <v>519.42999999999995</v>
      </c>
      <c r="N128" s="665">
        <v>1</v>
      </c>
      <c r="O128" s="748">
        <v>1</v>
      </c>
      <c r="P128" s="666">
        <v>519.42999999999995</v>
      </c>
      <c r="Q128" s="681">
        <v>1</v>
      </c>
      <c r="R128" s="665">
        <v>1</v>
      </c>
      <c r="S128" s="681">
        <v>1</v>
      </c>
      <c r="T128" s="748">
        <v>1</v>
      </c>
      <c r="U128" s="704">
        <v>1</v>
      </c>
    </row>
    <row r="129" spans="1:21" ht="14.4" customHeight="1" x14ac:dyDescent="0.3">
      <c r="A129" s="664">
        <v>4</v>
      </c>
      <c r="B129" s="665" t="s">
        <v>2184</v>
      </c>
      <c r="C129" s="665" t="s">
        <v>2432</v>
      </c>
      <c r="D129" s="746" t="s">
        <v>3721</v>
      </c>
      <c r="E129" s="747" t="s">
        <v>2443</v>
      </c>
      <c r="F129" s="665" t="s">
        <v>2426</v>
      </c>
      <c r="G129" s="665" t="s">
        <v>2650</v>
      </c>
      <c r="H129" s="665" t="s">
        <v>545</v>
      </c>
      <c r="I129" s="665" t="s">
        <v>2651</v>
      </c>
      <c r="J129" s="665" t="s">
        <v>2652</v>
      </c>
      <c r="K129" s="665" t="s">
        <v>2653</v>
      </c>
      <c r="L129" s="666">
        <v>98.75</v>
      </c>
      <c r="M129" s="666">
        <v>197.5</v>
      </c>
      <c r="N129" s="665">
        <v>2</v>
      </c>
      <c r="O129" s="748">
        <v>0.5</v>
      </c>
      <c r="P129" s="666">
        <v>197.5</v>
      </c>
      <c r="Q129" s="681">
        <v>1</v>
      </c>
      <c r="R129" s="665">
        <v>2</v>
      </c>
      <c r="S129" s="681">
        <v>1</v>
      </c>
      <c r="T129" s="748">
        <v>0.5</v>
      </c>
      <c r="U129" s="704">
        <v>1</v>
      </c>
    </row>
    <row r="130" spans="1:21" ht="14.4" customHeight="1" x14ac:dyDescent="0.3">
      <c r="A130" s="664">
        <v>4</v>
      </c>
      <c r="B130" s="665" t="s">
        <v>2184</v>
      </c>
      <c r="C130" s="665" t="s">
        <v>2432</v>
      </c>
      <c r="D130" s="746" t="s">
        <v>3721</v>
      </c>
      <c r="E130" s="747" t="s">
        <v>2443</v>
      </c>
      <c r="F130" s="665" t="s">
        <v>2426</v>
      </c>
      <c r="G130" s="665" t="s">
        <v>2492</v>
      </c>
      <c r="H130" s="665" t="s">
        <v>545</v>
      </c>
      <c r="I130" s="665" t="s">
        <v>2507</v>
      </c>
      <c r="J130" s="665" t="s">
        <v>1532</v>
      </c>
      <c r="K130" s="665" t="s">
        <v>1533</v>
      </c>
      <c r="L130" s="666">
        <v>185.26</v>
      </c>
      <c r="M130" s="666">
        <v>370.52</v>
      </c>
      <c r="N130" s="665">
        <v>2</v>
      </c>
      <c r="O130" s="748">
        <v>1</v>
      </c>
      <c r="P130" s="666">
        <v>370.52</v>
      </c>
      <c r="Q130" s="681">
        <v>1</v>
      </c>
      <c r="R130" s="665">
        <v>2</v>
      </c>
      <c r="S130" s="681">
        <v>1</v>
      </c>
      <c r="T130" s="748">
        <v>1</v>
      </c>
      <c r="U130" s="704">
        <v>1</v>
      </c>
    </row>
    <row r="131" spans="1:21" ht="14.4" customHeight="1" x14ac:dyDescent="0.3">
      <c r="A131" s="664">
        <v>4</v>
      </c>
      <c r="B131" s="665" t="s">
        <v>2184</v>
      </c>
      <c r="C131" s="665" t="s">
        <v>2432</v>
      </c>
      <c r="D131" s="746" t="s">
        <v>3721</v>
      </c>
      <c r="E131" s="747" t="s">
        <v>2444</v>
      </c>
      <c r="F131" s="665" t="s">
        <v>2426</v>
      </c>
      <c r="G131" s="665" t="s">
        <v>2479</v>
      </c>
      <c r="H131" s="665" t="s">
        <v>1027</v>
      </c>
      <c r="I131" s="665" t="s">
        <v>1128</v>
      </c>
      <c r="J131" s="665" t="s">
        <v>1129</v>
      </c>
      <c r="K131" s="665" t="s">
        <v>2296</v>
      </c>
      <c r="L131" s="666">
        <v>225.06</v>
      </c>
      <c r="M131" s="666">
        <v>225.06</v>
      </c>
      <c r="N131" s="665">
        <v>1</v>
      </c>
      <c r="O131" s="748">
        <v>1</v>
      </c>
      <c r="P131" s="666">
        <v>225.06</v>
      </c>
      <c r="Q131" s="681">
        <v>1</v>
      </c>
      <c r="R131" s="665">
        <v>1</v>
      </c>
      <c r="S131" s="681">
        <v>1</v>
      </c>
      <c r="T131" s="748">
        <v>1</v>
      </c>
      <c r="U131" s="704">
        <v>1</v>
      </c>
    </row>
    <row r="132" spans="1:21" ht="14.4" customHeight="1" x14ac:dyDescent="0.3">
      <c r="A132" s="664">
        <v>4</v>
      </c>
      <c r="B132" s="665" t="s">
        <v>2184</v>
      </c>
      <c r="C132" s="665" t="s">
        <v>2432</v>
      </c>
      <c r="D132" s="746" t="s">
        <v>3721</v>
      </c>
      <c r="E132" s="747" t="s">
        <v>2444</v>
      </c>
      <c r="F132" s="665" t="s">
        <v>2426</v>
      </c>
      <c r="G132" s="665" t="s">
        <v>2596</v>
      </c>
      <c r="H132" s="665" t="s">
        <v>545</v>
      </c>
      <c r="I132" s="665" t="s">
        <v>2597</v>
      </c>
      <c r="J132" s="665" t="s">
        <v>2598</v>
      </c>
      <c r="K132" s="665" t="s">
        <v>2356</v>
      </c>
      <c r="L132" s="666">
        <v>78.33</v>
      </c>
      <c r="M132" s="666">
        <v>78.33</v>
      </c>
      <c r="N132" s="665">
        <v>1</v>
      </c>
      <c r="O132" s="748">
        <v>1</v>
      </c>
      <c r="P132" s="666">
        <v>78.33</v>
      </c>
      <c r="Q132" s="681">
        <v>1</v>
      </c>
      <c r="R132" s="665">
        <v>1</v>
      </c>
      <c r="S132" s="681">
        <v>1</v>
      </c>
      <c r="T132" s="748">
        <v>1</v>
      </c>
      <c r="U132" s="704">
        <v>1</v>
      </c>
    </row>
    <row r="133" spans="1:21" ht="14.4" customHeight="1" x14ac:dyDescent="0.3">
      <c r="A133" s="664">
        <v>4</v>
      </c>
      <c r="B133" s="665" t="s">
        <v>2184</v>
      </c>
      <c r="C133" s="665" t="s">
        <v>2432</v>
      </c>
      <c r="D133" s="746" t="s">
        <v>3721</v>
      </c>
      <c r="E133" s="747" t="s">
        <v>2444</v>
      </c>
      <c r="F133" s="665" t="s">
        <v>2426</v>
      </c>
      <c r="G133" s="665" t="s">
        <v>2654</v>
      </c>
      <c r="H133" s="665" t="s">
        <v>1027</v>
      </c>
      <c r="I133" s="665" t="s">
        <v>2655</v>
      </c>
      <c r="J133" s="665" t="s">
        <v>2394</v>
      </c>
      <c r="K133" s="665" t="s">
        <v>2656</v>
      </c>
      <c r="L133" s="666">
        <v>848.49</v>
      </c>
      <c r="M133" s="666">
        <v>848.49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4</v>
      </c>
      <c r="B134" s="665" t="s">
        <v>2184</v>
      </c>
      <c r="C134" s="665" t="s">
        <v>2432</v>
      </c>
      <c r="D134" s="746" t="s">
        <v>3721</v>
      </c>
      <c r="E134" s="747" t="s">
        <v>2444</v>
      </c>
      <c r="F134" s="665" t="s">
        <v>2426</v>
      </c>
      <c r="G134" s="665" t="s">
        <v>2637</v>
      </c>
      <c r="H134" s="665" t="s">
        <v>545</v>
      </c>
      <c r="I134" s="665" t="s">
        <v>2657</v>
      </c>
      <c r="J134" s="665" t="s">
        <v>2639</v>
      </c>
      <c r="K134" s="665" t="s">
        <v>2658</v>
      </c>
      <c r="L134" s="666">
        <v>0</v>
      </c>
      <c r="M134" s="666">
        <v>0</v>
      </c>
      <c r="N134" s="665">
        <v>1</v>
      </c>
      <c r="O134" s="748">
        <v>1</v>
      </c>
      <c r="P134" s="666"/>
      <c r="Q134" s="681"/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4</v>
      </c>
      <c r="B135" s="665" t="s">
        <v>2184</v>
      </c>
      <c r="C135" s="665" t="s">
        <v>2432</v>
      </c>
      <c r="D135" s="746" t="s">
        <v>3721</v>
      </c>
      <c r="E135" s="747" t="s">
        <v>2444</v>
      </c>
      <c r="F135" s="665" t="s">
        <v>2426</v>
      </c>
      <c r="G135" s="665" t="s">
        <v>2659</v>
      </c>
      <c r="H135" s="665" t="s">
        <v>545</v>
      </c>
      <c r="I135" s="665" t="s">
        <v>2660</v>
      </c>
      <c r="J135" s="665" t="s">
        <v>2661</v>
      </c>
      <c r="K135" s="665" t="s">
        <v>2662</v>
      </c>
      <c r="L135" s="666">
        <v>141.04</v>
      </c>
      <c r="M135" s="666">
        <v>141.04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4</v>
      </c>
      <c r="B136" s="665" t="s">
        <v>2184</v>
      </c>
      <c r="C136" s="665" t="s">
        <v>2432</v>
      </c>
      <c r="D136" s="746" t="s">
        <v>3721</v>
      </c>
      <c r="E136" s="747" t="s">
        <v>2444</v>
      </c>
      <c r="F136" s="665" t="s">
        <v>2426</v>
      </c>
      <c r="G136" s="665" t="s">
        <v>2629</v>
      </c>
      <c r="H136" s="665" t="s">
        <v>545</v>
      </c>
      <c r="I136" s="665" t="s">
        <v>2663</v>
      </c>
      <c r="J136" s="665" t="s">
        <v>2664</v>
      </c>
      <c r="K136" s="665" t="s">
        <v>2665</v>
      </c>
      <c r="L136" s="666">
        <v>0</v>
      </c>
      <c r="M136" s="666">
        <v>0</v>
      </c>
      <c r="N136" s="665">
        <v>1</v>
      </c>
      <c r="O136" s="748">
        <v>0.5</v>
      </c>
      <c r="P136" s="666"/>
      <c r="Q136" s="681"/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4</v>
      </c>
      <c r="B137" s="665" t="s">
        <v>2184</v>
      </c>
      <c r="C137" s="665" t="s">
        <v>2432</v>
      </c>
      <c r="D137" s="746" t="s">
        <v>3721</v>
      </c>
      <c r="E137" s="747" t="s">
        <v>2444</v>
      </c>
      <c r="F137" s="665" t="s">
        <v>2427</v>
      </c>
      <c r="G137" s="665" t="s">
        <v>2533</v>
      </c>
      <c r="H137" s="665" t="s">
        <v>545</v>
      </c>
      <c r="I137" s="665" t="s">
        <v>2666</v>
      </c>
      <c r="J137" s="665" t="s">
        <v>2451</v>
      </c>
      <c r="K137" s="665"/>
      <c r="L137" s="666">
        <v>0</v>
      </c>
      <c r="M137" s="666">
        <v>0</v>
      </c>
      <c r="N137" s="665">
        <v>2</v>
      </c>
      <c r="O137" s="748">
        <v>2</v>
      </c>
      <c r="P137" s="666"/>
      <c r="Q137" s="681"/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4</v>
      </c>
      <c r="B138" s="665" t="s">
        <v>2184</v>
      </c>
      <c r="C138" s="665" t="s">
        <v>2432</v>
      </c>
      <c r="D138" s="746" t="s">
        <v>3721</v>
      </c>
      <c r="E138" s="747" t="s">
        <v>2444</v>
      </c>
      <c r="F138" s="665" t="s">
        <v>2428</v>
      </c>
      <c r="G138" s="665" t="s">
        <v>2667</v>
      </c>
      <c r="H138" s="665" t="s">
        <v>545</v>
      </c>
      <c r="I138" s="665" t="s">
        <v>2668</v>
      </c>
      <c r="J138" s="665" t="s">
        <v>2669</v>
      </c>
      <c r="K138" s="665" t="s">
        <v>2670</v>
      </c>
      <c r="L138" s="666">
        <v>800</v>
      </c>
      <c r="M138" s="666">
        <v>3200</v>
      </c>
      <c r="N138" s="665">
        <v>4</v>
      </c>
      <c r="O138" s="748">
        <v>1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4</v>
      </c>
      <c r="B139" s="665" t="s">
        <v>2184</v>
      </c>
      <c r="C139" s="665" t="s">
        <v>2432</v>
      </c>
      <c r="D139" s="746" t="s">
        <v>3721</v>
      </c>
      <c r="E139" s="747" t="s">
        <v>2444</v>
      </c>
      <c r="F139" s="665" t="s">
        <v>2428</v>
      </c>
      <c r="G139" s="665" t="s">
        <v>2667</v>
      </c>
      <c r="H139" s="665" t="s">
        <v>545</v>
      </c>
      <c r="I139" s="665" t="s">
        <v>2671</v>
      </c>
      <c r="J139" s="665" t="s">
        <v>2672</v>
      </c>
      <c r="K139" s="665" t="s">
        <v>2673</v>
      </c>
      <c r="L139" s="666">
        <v>774.12</v>
      </c>
      <c r="M139" s="666">
        <v>3096.48</v>
      </c>
      <c r="N139" s="665">
        <v>4</v>
      </c>
      <c r="O139" s="748">
        <v>1</v>
      </c>
      <c r="P139" s="666">
        <v>3096.48</v>
      </c>
      <c r="Q139" s="681">
        <v>1</v>
      </c>
      <c r="R139" s="665">
        <v>4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4</v>
      </c>
      <c r="B140" s="665" t="s">
        <v>2184</v>
      </c>
      <c r="C140" s="665" t="s">
        <v>2432</v>
      </c>
      <c r="D140" s="746" t="s">
        <v>3721</v>
      </c>
      <c r="E140" s="747" t="s">
        <v>2444</v>
      </c>
      <c r="F140" s="665" t="s">
        <v>2428</v>
      </c>
      <c r="G140" s="665" t="s">
        <v>2667</v>
      </c>
      <c r="H140" s="665" t="s">
        <v>545</v>
      </c>
      <c r="I140" s="665" t="s">
        <v>2674</v>
      </c>
      <c r="J140" s="665" t="s">
        <v>2675</v>
      </c>
      <c r="K140" s="665" t="s">
        <v>2676</v>
      </c>
      <c r="L140" s="666">
        <v>934.8</v>
      </c>
      <c r="M140" s="666">
        <v>4674</v>
      </c>
      <c r="N140" s="665">
        <v>5</v>
      </c>
      <c r="O140" s="748">
        <v>2</v>
      </c>
      <c r="P140" s="666">
        <v>1869.6</v>
      </c>
      <c r="Q140" s="681">
        <v>0.39999999999999997</v>
      </c>
      <c r="R140" s="665">
        <v>2</v>
      </c>
      <c r="S140" s="681">
        <v>0.4</v>
      </c>
      <c r="T140" s="748">
        <v>1</v>
      </c>
      <c r="U140" s="704">
        <v>0.5</v>
      </c>
    </row>
    <row r="141" spans="1:21" ht="14.4" customHeight="1" x14ac:dyDescent="0.3">
      <c r="A141" s="664">
        <v>4</v>
      </c>
      <c r="B141" s="665" t="s">
        <v>2184</v>
      </c>
      <c r="C141" s="665" t="s">
        <v>2432</v>
      </c>
      <c r="D141" s="746" t="s">
        <v>3721</v>
      </c>
      <c r="E141" s="747" t="s">
        <v>2444</v>
      </c>
      <c r="F141" s="665" t="s">
        <v>2428</v>
      </c>
      <c r="G141" s="665" t="s">
        <v>2667</v>
      </c>
      <c r="H141" s="665" t="s">
        <v>545</v>
      </c>
      <c r="I141" s="665" t="s">
        <v>2677</v>
      </c>
      <c r="J141" s="665" t="s">
        <v>2678</v>
      </c>
      <c r="K141" s="665" t="s">
        <v>2673</v>
      </c>
      <c r="L141" s="666">
        <v>800</v>
      </c>
      <c r="M141" s="666">
        <v>2400</v>
      </c>
      <c r="N141" s="665">
        <v>3</v>
      </c>
      <c r="O141" s="748">
        <v>1</v>
      </c>
      <c r="P141" s="666">
        <v>2400</v>
      </c>
      <c r="Q141" s="681">
        <v>1</v>
      </c>
      <c r="R141" s="665">
        <v>3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4</v>
      </c>
      <c r="B142" s="665" t="s">
        <v>2184</v>
      </c>
      <c r="C142" s="665" t="s">
        <v>2432</v>
      </c>
      <c r="D142" s="746" t="s">
        <v>3721</v>
      </c>
      <c r="E142" s="747" t="s">
        <v>2444</v>
      </c>
      <c r="F142" s="665" t="s">
        <v>2428</v>
      </c>
      <c r="G142" s="665" t="s">
        <v>2667</v>
      </c>
      <c r="H142" s="665" t="s">
        <v>545</v>
      </c>
      <c r="I142" s="665" t="s">
        <v>2679</v>
      </c>
      <c r="J142" s="665" t="s">
        <v>2680</v>
      </c>
      <c r="K142" s="665" t="s">
        <v>2681</v>
      </c>
      <c r="L142" s="666">
        <v>1599.73</v>
      </c>
      <c r="M142" s="666">
        <v>3199.46</v>
      </c>
      <c r="N142" s="665">
        <v>2</v>
      </c>
      <c r="O142" s="748">
        <v>1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4</v>
      </c>
      <c r="B143" s="665" t="s">
        <v>2184</v>
      </c>
      <c r="C143" s="665" t="s">
        <v>2432</v>
      </c>
      <c r="D143" s="746" t="s">
        <v>3721</v>
      </c>
      <c r="E143" s="747" t="s">
        <v>2444</v>
      </c>
      <c r="F143" s="665" t="s">
        <v>2428</v>
      </c>
      <c r="G143" s="665" t="s">
        <v>2667</v>
      </c>
      <c r="H143" s="665" t="s">
        <v>545</v>
      </c>
      <c r="I143" s="665" t="s">
        <v>2682</v>
      </c>
      <c r="J143" s="665" t="s">
        <v>2683</v>
      </c>
      <c r="K143" s="665" t="s">
        <v>2684</v>
      </c>
      <c r="L143" s="666">
        <v>439.94</v>
      </c>
      <c r="M143" s="666">
        <v>879.88</v>
      </c>
      <c r="N143" s="665">
        <v>2</v>
      </c>
      <c r="O143" s="748">
        <v>1</v>
      </c>
      <c r="P143" s="666">
        <v>879.88</v>
      </c>
      <c r="Q143" s="681">
        <v>1</v>
      </c>
      <c r="R143" s="665">
        <v>2</v>
      </c>
      <c r="S143" s="681">
        <v>1</v>
      </c>
      <c r="T143" s="748">
        <v>1</v>
      </c>
      <c r="U143" s="704">
        <v>1</v>
      </c>
    </row>
    <row r="144" spans="1:21" ht="14.4" customHeight="1" x14ac:dyDescent="0.3">
      <c r="A144" s="664">
        <v>4</v>
      </c>
      <c r="B144" s="665" t="s">
        <v>2184</v>
      </c>
      <c r="C144" s="665" t="s">
        <v>2432</v>
      </c>
      <c r="D144" s="746" t="s">
        <v>3721</v>
      </c>
      <c r="E144" s="747" t="s">
        <v>2444</v>
      </c>
      <c r="F144" s="665" t="s">
        <v>2428</v>
      </c>
      <c r="G144" s="665" t="s">
        <v>2685</v>
      </c>
      <c r="H144" s="665" t="s">
        <v>545</v>
      </c>
      <c r="I144" s="665" t="s">
        <v>2686</v>
      </c>
      <c r="J144" s="665" t="s">
        <v>2687</v>
      </c>
      <c r="K144" s="665" t="s">
        <v>2688</v>
      </c>
      <c r="L144" s="666">
        <v>566</v>
      </c>
      <c r="M144" s="666">
        <v>566</v>
      </c>
      <c r="N144" s="665">
        <v>1</v>
      </c>
      <c r="O144" s="748">
        <v>1</v>
      </c>
      <c r="P144" s="666">
        <v>566</v>
      </c>
      <c r="Q144" s="681">
        <v>1</v>
      </c>
      <c r="R144" s="665">
        <v>1</v>
      </c>
      <c r="S144" s="681">
        <v>1</v>
      </c>
      <c r="T144" s="748">
        <v>1</v>
      </c>
      <c r="U144" s="704">
        <v>1</v>
      </c>
    </row>
    <row r="145" spans="1:21" ht="14.4" customHeight="1" x14ac:dyDescent="0.3">
      <c r="A145" s="664">
        <v>4</v>
      </c>
      <c r="B145" s="665" t="s">
        <v>2184</v>
      </c>
      <c r="C145" s="665" t="s">
        <v>2432</v>
      </c>
      <c r="D145" s="746" t="s">
        <v>3721</v>
      </c>
      <c r="E145" s="747" t="s">
        <v>2446</v>
      </c>
      <c r="F145" s="665" t="s">
        <v>2426</v>
      </c>
      <c r="G145" s="665" t="s">
        <v>2481</v>
      </c>
      <c r="H145" s="665" t="s">
        <v>545</v>
      </c>
      <c r="I145" s="665" t="s">
        <v>2689</v>
      </c>
      <c r="J145" s="665" t="s">
        <v>788</v>
      </c>
      <c r="K145" s="665" t="s">
        <v>2690</v>
      </c>
      <c r="L145" s="666">
        <v>0</v>
      </c>
      <c r="M145" s="666">
        <v>0</v>
      </c>
      <c r="N145" s="665">
        <v>2</v>
      </c>
      <c r="O145" s="748">
        <v>1</v>
      </c>
      <c r="P145" s="666">
        <v>0</v>
      </c>
      <c r="Q145" s="681"/>
      <c r="R145" s="665">
        <v>2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4</v>
      </c>
      <c r="B146" s="665" t="s">
        <v>2184</v>
      </c>
      <c r="C146" s="665" t="s">
        <v>2432</v>
      </c>
      <c r="D146" s="746" t="s">
        <v>3721</v>
      </c>
      <c r="E146" s="747" t="s">
        <v>2446</v>
      </c>
      <c r="F146" s="665" t="s">
        <v>2426</v>
      </c>
      <c r="G146" s="665" t="s">
        <v>2481</v>
      </c>
      <c r="H146" s="665" t="s">
        <v>545</v>
      </c>
      <c r="I146" s="665" t="s">
        <v>2645</v>
      </c>
      <c r="J146" s="665" t="s">
        <v>788</v>
      </c>
      <c r="K146" s="665" t="s">
        <v>2646</v>
      </c>
      <c r="L146" s="666">
        <v>103.64</v>
      </c>
      <c r="M146" s="666">
        <v>103.64</v>
      </c>
      <c r="N146" s="665">
        <v>1</v>
      </c>
      <c r="O146" s="748">
        <v>1</v>
      </c>
      <c r="P146" s="666">
        <v>103.64</v>
      </c>
      <c r="Q146" s="681">
        <v>1</v>
      </c>
      <c r="R146" s="665">
        <v>1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4</v>
      </c>
      <c r="B147" s="665" t="s">
        <v>2184</v>
      </c>
      <c r="C147" s="665" t="s">
        <v>2432</v>
      </c>
      <c r="D147" s="746" t="s">
        <v>3721</v>
      </c>
      <c r="E147" s="747" t="s">
        <v>2446</v>
      </c>
      <c r="F147" s="665" t="s">
        <v>2426</v>
      </c>
      <c r="G147" s="665" t="s">
        <v>2479</v>
      </c>
      <c r="H147" s="665" t="s">
        <v>545</v>
      </c>
      <c r="I147" s="665" t="s">
        <v>2691</v>
      </c>
      <c r="J147" s="665" t="s">
        <v>2692</v>
      </c>
      <c r="K147" s="665" t="s">
        <v>2693</v>
      </c>
      <c r="L147" s="666">
        <v>149.52000000000001</v>
      </c>
      <c r="M147" s="666">
        <v>149.52000000000001</v>
      </c>
      <c r="N147" s="665">
        <v>1</v>
      </c>
      <c r="O147" s="748">
        <v>1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4</v>
      </c>
      <c r="B148" s="665" t="s">
        <v>2184</v>
      </c>
      <c r="C148" s="665" t="s">
        <v>2432</v>
      </c>
      <c r="D148" s="746" t="s">
        <v>3721</v>
      </c>
      <c r="E148" s="747" t="s">
        <v>2446</v>
      </c>
      <c r="F148" s="665" t="s">
        <v>2426</v>
      </c>
      <c r="G148" s="665" t="s">
        <v>2694</v>
      </c>
      <c r="H148" s="665" t="s">
        <v>545</v>
      </c>
      <c r="I148" s="665" t="s">
        <v>714</v>
      </c>
      <c r="J148" s="665" t="s">
        <v>715</v>
      </c>
      <c r="K148" s="665" t="s">
        <v>2695</v>
      </c>
      <c r="L148" s="666">
        <v>256.67</v>
      </c>
      <c r="M148" s="666">
        <v>1796.69</v>
      </c>
      <c r="N148" s="665">
        <v>7</v>
      </c>
      <c r="O148" s="748">
        <v>7</v>
      </c>
      <c r="P148" s="666">
        <v>770.01</v>
      </c>
      <c r="Q148" s="681">
        <v>0.42857142857142855</v>
      </c>
      <c r="R148" s="665">
        <v>3</v>
      </c>
      <c r="S148" s="681">
        <v>0.42857142857142855</v>
      </c>
      <c r="T148" s="748">
        <v>3</v>
      </c>
      <c r="U148" s="704">
        <v>0.42857142857142855</v>
      </c>
    </row>
    <row r="149" spans="1:21" ht="14.4" customHeight="1" x14ac:dyDescent="0.3">
      <c r="A149" s="664">
        <v>4</v>
      </c>
      <c r="B149" s="665" t="s">
        <v>2184</v>
      </c>
      <c r="C149" s="665" t="s">
        <v>2432</v>
      </c>
      <c r="D149" s="746" t="s">
        <v>3721</v>
      </c>
      <c r="E149" s="747" t="s">
        <v>2446</v>
      </c>
      <c r="F149" s="665" t="s">
        <v>2426</v>
      </c>
      <c r="G149" s="665" t="s">
        <v>2503</v>
      </c>
      <c r="H149" s="665" t="s">
        <v>545</v>
      </c>
      <c r="I149" s="665" t="s">
        <v>2517</v>
      </c>
      <c r="J149" s="665" t="s">
        <v>1524</v>
      </c>
      <c r="K149" s="665" t="s">
        <v>2518</v>
      </c>
      <c r="L149" s="666">
        <v>374.79</v>
      </c>
      <c r="M149" s="666">
        <v>1124.3700000000001</v>
      </c>
      <c r="N149" s="665">
        <v>3</v>
      </c>
      <c r="O149" s="748">
        <v>0.5</v>
      </c>
      <c r="P149" s="666">
        <v>1124.3700000000001</v>
      </c>
      <c r="Q149" s="681">
        <v>1</v>
      </c>
      <c r="R149" s="665">
        <v>3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4</v>
      </c>
      <c r="B150" s="665" t="s">
        <v>2184</v>
      </c>
      <c r="C150" s="665" t="s">
        <v>2432</v>
      </c>
      <c r="D150" s="746" t="s">
        <v>3721</v>
      </c>
      <c r="E150" s="747" t="s">
        <v>2446</v>
      </c>
      <c r="F150" s="665" t="s">
        <v>2426</v>
      </c>
      <c r="G150" s="665" t="s">
        <v>2492</v>
      </c>
      <c r="H150" s="665" t="s">
        <v>545</v>
      </c>
      <c r="I150" s="665" t="s">
        <v>2696</v>
      </c>
      <c r="J150" s="665" t="s">
        <v>2092</v>
      </c>
      <c r="K150" s="665" t="s">
        <v>2697</v>
      </c>
      <c r="L150" s="666">
        <v>205.84</v>
      </c>
      <c r="M150" s="666">
        <v>205.84</v>
      </c>
      <c r="N150" s="665">
        <v>1</v>
      </c>
      <c r="O150" s="748">
        <v>1</v>
      </c>
      <c r="P150" s="666">
        <v>205.84</v>
      </c>
      <c r="Q150" s="681">
        <v>1</v>
      </c>
      <c r="R150" s="665">
        <v>1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4</v>
      </c>
      <c r="B151" s="665" t="s">
        <v>2184</v>
      </c>
      <c r="C151" s="665" t="s">
        <v>2432</v>
      </c>
      <c r="D151" s="746" t="s">
        <v>3721</v>
      </c>
      <c r="E151" s="747" t="s">
        <v>2446</v>
      </c>
      <c r="F151" s="665" t="s">
        <v>2426</v>
      </c>
      <c r="G151" s="665" t="s">
        <v>2492</v>
      </c>
      <c r="H151" s="665" t="s">
        <v>545</v>
      </c>
      <c r="I151" s="665" t="s">
        <v>2507</v>
      </c>
      <c r="J151" s="665" t="s">
        <v>1532</v>
      </c>
      <c r="K151" s="665" t="s">
        <v>1533</v>
      </c>
      <c r="L151" s="666">
        <v>185.26</v>
      </c>
      <c r="M151" s="666">
        <v>185.26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4</v>
      </c>
      <c r="B152" s="665" t="s">
        <v>2184</v>
      </c>
      <c r="C152" s="665" t="s">
        <v>2432</v>
      </c>
      <c r="D152" s="746" t="s">
        <v>3721</v>
      </c>
      <c r="E152" s="747" t="s">
        <v>2446</v>
      </c>
      <c r="F152" s="665" t="s">
        <v>2426</v>
      </c>
      <c r="G152" s="665" t="s">
        <v>2500</v>
      </c>
      <c r="H152" s="665" t="s">
        <v>1027</v>
      </c>
      <c r="I152" s="665" t="s">
        <v>2698</v>
      </c>
      <c r="J152" s="665" t="s">
        <v>1138</v>
      </c>
      <c r="K152" s="665" t="s">
        <v>2699</v>
      </c>
      <c r="L152" s="666">
        <v>28.81</v>
      </c>
      <c r="M152" s="666">
        <v>57.62</v>
      </c>
      <c r="N152" s="665">
        <v>2</v>
      </c>
      <c r="O152" s="748">
        <v>0.5</v>
      </c>
      <c r="P152" s="666">
        <v>57.62</v>
      </c>
      <c r="Q152" s="681">
        <v>1</v>
      </c>
      <c r="R152" s="665">
        <v>2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4</v>
      </c>
      <c r="B153" s="665" t="s">
        <v>2184</v>
      </c>
      <c r="C153" s="665" t="s">
        <v>2432</v>
      </c>
      <c r="D153" s="746" t="s">
        <v>3721</v>
      </c>
      <c r="E153" s="747" t="s">
        <v>2446</v>
      </c>
      <c r="F153" s="665" t="s">
        <v>2426</v>
      </c>
      <c r="G153" s="665" t="s">
        <v>2700</v>
      </c>
      <c r="H153" s="665" t="s">
        <v>545</v>
      </c>
      <c r="I153" s="665" t="s">
        <v>2701</v>
      </c>
      <c r="J153" s="665" t="s">
        <v>2702</v>
      </c>
      <c r="K153" s="665" t="s">
        <v>2703</v>
      </c>
      <c r="L153" s="666">
        <v>256.67</v>
      </c>
      <c r="M153" s="666">
        <v>256.67</v>
      </c>
      <c r="N153" s="665">
        <v>1</v>
      </c>
      <c r="O153" s="748">
        <v>1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4</v>
      </c>
      <c r="B154" s="665" t="s">
        <v>2184</v>
      </c>
      <c r="C154" s="665" t="s">
        <v>2432</v>
      </c>
      <c r="D154" s="746" t="s">
        <v>3721</v>
      </c>
      <c r="E154" s="747" t="s">
        <v>2446</v>
      </c>
      <c r="F154" s="665" t="s">
        <v>2426</v>
      </c>
      <c r="G154" s="665" t="s">
        <v>2700</v>
      </c>
      <c r="H154" s="665" t="s">
        <v>545</v>
      </c>
      <c r="I154" s="665" t="s">
        <v>2704</v>
      </c>
      <c r="J154" s="665" t="s">
        <v>2705</v>
      </c>
      <c r="K154" s="665" t="s">
        <v>2706</v>
      </c>
      <c r="L154" s="666">
        <v>256.67</v>
      </c>
      <c r="M154" s="666">
        <v>1026.68</v>
      </c>
      <c r="N154" s="665">
        <v>4</v>
      </c>
      <c r="O154" s="748">
        <v>4</v>
      </c>
      <c r="P154" s="666">
        <v>770.01</v>
      </c>
      <c r="Q154" s="681">
        <v>0.75</v>
      </c>
      <c r="R154" s="665">
        <v>3</v>
      </c>
      <c r="S154" s="681">
        <v>0.75</v>
      </c>
      <c r="T154" s="748">
        <v>3</v>
      </c>
      <c r="U154" s="704">
        <v>0.75</v>
      </c>
    </row>
    <row r="155" spans="1:21" ht="14.4" customHeight="1" x14ac:dyDescent="0.3">
      <c r="A155" s="664">
        <v>4</v>
      </c>
      <c r="B155" s="665" t="s">
        <v>2184</v>
      </c>
      <c r="C155" s="665" t="s">
        <v>2432</v>
      </c>
      <c r="D155" s="746" t="s">
        <v>3721</v>
      </c>
      <c r="E155" s="747" t="s">
        <v>2446</v>
      </c>
      <c r="F155" s="665" t="s">
        <v>2426</v>
      </c>
      <c r="G155" s="665" t="s">
        <v>2707</v>
      </c>
      <c r="H155" s="665" t="s">
        <v>545</v>
      </c>
      <c r="I155" s="665" t="s">
        <v>2708</v>
      </c>
      <c r="J155" s="665" t="s">
        <v>2709</v>
      </c>
      <c r="K155" s="665" t="s">
        <v>2710</v>
      </c>
      <c r="L155" s="666">
        <v>54.55</v>
      </c>
      <c r="M155" s="666">
        <v>54.55</v>
      </c>
      <c r="N155" s="665">
        <v>1</v>
      </c>
      <c r="O155" s="748">
        <v>1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4</v>
      </c>
      <c r="B156" s="665" t="s">
        <v>2184</v>
      </c>
      <c r="C156" s="665" t="s">
        <v>2432</v>
      </c>
      <c r="D156" s="746" t="s">
        <v>3721</v>
      </c>
      <c r="E156" s="747" t="s">
        <v>2446</v>
      </c>
      <c r="F156" s="665" t="s">
        <v>2426</v>
      </c>
      <c r="G156" s="665" t="s">
        <v>2509</v>
      </c>
      <c r="H156" s="665" t="s">
        <v>545</v>
      </c>
      <c r="I156" s="665" t="s">
        <v>1680</v>
      </c>
      <c r="J156" s="665" t="s">
        <v>1681</v>
      </c>
      <c r="K156" s="665" t="s">
        <v>1682</v>
      </c>
      <c r="L156" s="666">
        <v>453.8</v>
      </c>
      <c r="M156" s="666">
        <v>453.8</v>
      </c>
      <c r="N156" s="665">
        <v>1</v>
      </c>
      <c r="O156" s="748">
        <v>1</v>
      </c>
      <c r="P156" s="666">
        <v>453.8</v>
      </c>
      <c r="Q156" s="681">
        <v>1</v>
      </c>
      <c r="R156" s="665">
        <v>1</v>
      </c>
      <c r="S156" s="681">
        <v>1</v>
      </c>
      <c r="T156" s="748">
        <v>1</v>
      </c>
      <c r="U156" s="704">
        <v>1</v>
      </c>
    </row>
    <row r="157" spans="1:21" ht="14.4" customHeight="1" x14ac:dyDescent="0.3">
      <c r="A157" s="664">
        <v>4</v>
      </c>
      <c r="B157" s="665" t="s">
        <v>2184</v>
      </c>
      <c r="C157" s="665" t="s">
        <v>2432</v>
      </c>
      <c r="D157" s="746" t="s">
        <v>3721</v>
      </c>
      <c r="E157" s="747" t="s">
        <v>2446</v>
      </c>
      <c r="F157" s="665" t="s">
        <v>2426</v>
      </c>
      <c r="G157" s="665" t="s">
        <v>2711</v>
      </c>
      <c r="H157" s="665" t="s">
        <v>1027</v>
      </c>
      <c r="I157" s="665" t="s">
        <v>1879</v>
      </c>
      <c r="J157" s="665" t="s">
        <v>2397</v>
      </c>
      <c r="K157" s="665" t="s">
        <v>2398</v>
      </c>
      <c r="L157" s="666">
        <v>123.2</v>
      </c>
      <c r="M157" s="666">
        <v>369.6</v>
      </c>
      <c r="N157" s="665">
        <v>3</v>
      </c>
      <c r="O157" s="748">
        <v>1</v>
      </c>
      <c r="P157" s="666">
        <v>369.6</v>
      </c>
      <c r="Q157" s="681">
        <v>1</v>
      </c>
      <c r="R157" s="665">
        <v>3</v>
      </c>
      <c r="S157" s="681">
        <v>1</v>
      </c>
      <c r="T157" s="748">
        <v>1</v>
      </c>
      <c r="U157" s="704">
        <v>1</v>
      </c>
    </row>
    <row r="158" spans="1:21" ht="14.4" customHeight="1" x14ac:dyDescent="0.3">
      <c r="A158" s="664">
        <v>4</v>
      </c>
      <c r="B158" s="665" t="s">
        <v>2184</v>
      </c>
      <c r="C158" s="665" t="s">
        <v>2432</v>
      </c>
      <c r="D158" s="746" t="s">
        <v>3721</v>
      </c>
      <c r="E158" s="747" t="s">
        <v>2446</v>
      </c>
      <c r="F158" s="665" t="s">
        <v>2426</v>
      </c>
      <c r="G158" s="665" t="s">
        <v>2712</v>
      </c>
      <c r="H158" s="665" t="s">
        <v>545</v>
      </c>
      <c r="I158" s="665" t="s">
        <v>965</v>
      </c>
      <c r="J158" s="665" t="s">
        <v>966</v>
      </c>
      <c r="K158" s="665" t="s">
        <v>2713</v>
      </c>
      <c r="L158" s="666">
        <v>96.81</v>
      </c>
      <c r="M158" s="666">
        <v>96.81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4</v>
      </c>
      <c r="B159" s="665" t="s">
        <v>2184</v>
      </c>
      <c r="C159" s="665" t="s">
        <v>2432</v>
      </c>
      <c r="D159" s="746" t="s">
        <v>3721</v>
      </c>
      <c r="E159" s="747" t="s">
        <v>2446</v>
      </c>
      <c r="F159" s="665" t="s">
        <v>2426</v>
      </c>
      <c r="G159" s="665" t="s">
        <v>2714</v>
      </c>
      <c r="H159" s="665" t="s">
        <v>545</v>
      </c>
      <c r="I159" s="665" t="s">
        <v>2715</v>
      </c>
      <c r="J159" s="665" t="s">
        <v>2716</v>
      </c>
      <c r="K159" s="665" t="s">
        <v>2717</v>
      </c>
      <c r="L159" s="666">
        <v>25.12</v>
      </c>
      <c r="M159" s="666">
        <v>25.12</v>
      </c>
      <c r="N159" s="665">
        <v>1</v>
      </c>
      <c r="O159" s="748">
        <v>1</v>
      </c>
      <c r="P159" s="666">
        <v>25.12</v>
      </c>
      <c r="Q159" s="681">
        <v>1</v>
      </c>
      <c r="R159" s="665">
        <v>1</v>
      </c>
      <c r="S159" s="681">
        <v>1</v>
      </c>
      <c r="T159" s="748">
        <v>1</v>
      </c>
      <c r="U159" s="704">
        <v>1</v>
      </c>
    </row>
    <row r="160" spans="1:21" ht="14.4" customHeight="1" x14ac:dyDescent="0.3">
      <c r="A160" s="664">
        <v>4</v>
      </c>
      <c r="B160" s="665" t="s">
        <v>2184</v>
      </c>
      <c r="C160" s="665" t="s">
        <v>2432</v>
      </c>
      <c r="D160" s="746" t="s">
        <v>3721</v>
      </c>
      <c r="E160" s="747" t="s">
        <v>2446</v>
      </c>
      <c r="F160" s="665" t="s">
        <v>2426</v>
      </c>
      <c r="G160" s="665" t="s">
        <v>2718</v>
      </c>
      <c r="H160" s="665" t="s">
        <v>545</v>
      </c>
      <c r="I160" s="665" t="s">
        <v>1518</v>
      </c>
      <c r="J160" s="665" t="s">
        <v>988</v>
      </c>
      <c r="K160" s="665" t="s">
        <v>1519</v>
      </c>
      <c r="L160" s="666">
        <v>0</v>
      </c>
      <c r="M160" s="666">
        <v>0</v>
      </c>
      <c r="N160" s="665">
        <v>2</v>
      </c>
      <c r="O160" s="748">
        <v>1</v>
      </c>
      <c r="P160" s="666">
        <v>0</v>
      </c>
      <c r="Q160" s="681"/>
      <c r="R160" s="665">
        <v>2</v>
      </c>
      <c r="S160" s="681">
        <v>1</v>
      </c>
      <c r="T160" s="748">
        <v>1</v>
      </c>
      <c r="U160" s="704">
        <v>1</v>
      </c>
    </row>
    <row r="161" spans="1:21" ht="14.4" customHeight="1" x14ac:dyDescent="0.3">
      <c r="A161" s="664">
        <v>4</v>
      </c>
      <c r="B161" s="665" t="s">
        <v>2184</v>
      </c>
      <c r="C161" s="665" t="s">
        <v>2432</v>
      </c>
      <c r="D161" s="746" t="s">
        <v>3721</v>
      </c>
      <c r="E161" s="747" t="s">
        <v>2446</v>
      </c>
      <c r="F161" s="665" t="s">
        <v>2426</v>
      </c>
      <c r="G161" s="665" t="s">
        <v>2493</v>
      </c>
      <c r="H161" s="665" t="s">
        <v>1027</v>
      </c>
      <c r="I161" s="665" t="s">
        <v>1575</v>
      </c>
      <c r="J161" s="665" t="s">
        <v>1119</v>
      </c>
      <c r="K161" s="665" t="s">
        <v>1576</v>
      </c>
      <c r="L161" s="666">
        <v>53.57</v>
      </c>
      <c r="M161" s="666">
        <v>53.57</v>
      </c>
      <c r="N161" s="665">
        <v>1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4</v>
      </c>
      <c r="B162" s="665" t="s">
        <v>2184</v>
      </c>
      <c r="C162" s="665" t="s">
        <v>2432</v>
      </c>
      <c r="D162" s="746" t="s">
        <v>3721</v>
      </c>
      <c r="E162" s="747" t="s">
        <v>2446</v>
      </c>
      <c r="F162" s="665" t="s">
        <v>2426</v>
      </c>
      <c r="G162" s="665" t="s">
        <v>2493</v>
      </c>
      <c r="H162" s="665" t="s">
        <v>1027</v>
      </c>
      <c r="I162" s="665" t="s">
        <v>1118</v>
      </c>
      <c r="J162" s="665" t="s">
        <v>1119</v>
      </c>
      <c r="K162" s="665" t="s">
        <v>1120</v>
      </c>
      <c r="L162" s="666">
        <v>133.94</v>
      </c>
      <c r="M162" s="666">
        <v>267.88</v>
      </c>
      <c r="N162" s="665">
        <v>2</v>
      </c>
      <c r="O162" s="748">
        <v>1</v>
      </c>
      <c r="P162" s="666">
        <v>267.88</v>
      </c>
      <c r="Q162" s="681">
        <v>1</v>
      </c>
      <c r="R162" s="665">
        <v>2</v>
      </c>
      <c r="S162" s="681">
        <v>1</v>
      </c>
      <c r="T162" s="748">
        <v>1</v>
      </c>
      <c r="U162" s="704">
        <v>1</v>
      </c>
    </row>
    <row r="163" spans="1:21" ht="14.4" customHeight="1" x14ac:dyDescent="0.3">
      <c r="A163" s="664">
        <v>4</v>
      </c>
      <c r="B163" s="665" t="s">
        <v>2184</v>
      </c>
      <c r="C163" s="665" t="s">
        <v>2432</v>
      </c>
      <c r="D163" s="746" t="s">
        <v>3721</v>
      </c>
      <c r="E163" s="747" t="s">
        <v>2446</v>
      </c>
      <c r="F163" s="665" t="s">
        <v>2427</v>
      </c>
      <c r="G163" s="665" t="s">
        <v>2533</v>
      </c>
      <c r="H163" s="665" t="s">
        <v>545</v>
      </c>
      <c r="I163" s="665" t="s">
        <v>2534</v>
      </c>
      <c r="J163" s="665" t="s">
        <v>2451</v>
      </c>
      <c r="K163" s="665"/>
      <c r="L163" s="666">
        <v>0</v>
      </c>
      <c r="M163" s="666">
        <v>0</v>
      </c>
      <c r="N163" s="665">
        <v>4</v>
      </c>
      <c r="O163" s="748">
        <v>4</v>
      </c>
      <c r="P163" s="666">
        <v>0</v>
      </c>
      <c r="Q163" s="681"/>
      <c r="R163" s="665">
        <v>4</v>
      </c>
      <c r="S163" s="681">
        <v>1</v>
      </c>
      <c r="T163" s="748">
        <v>4</v>
      </c>
      <c r="U163" s="704">
        <v>1</v>
      </c>
    </row>
    <row r="164" spans="1:21" ht="14.4" customHeight="1" x14ac:dyDescent="0.3">
      <c r="A164" s="664">
        <v>4</v>
      </c>
      <c r="B164" s="665" t="s">
        <v>2184</v>
      </c>
      <c r="C164" s="665" t="s">
        <v>2432</v>
      </c>
      <c r="D164" s="746" t="s">
        <v>3721</v>
      </c>
      <c r="E164" s="747" t="s">
        <v>2446</v>
      </c>
      <c r="F164" s="665" t="s">
        <v>2428</v>
      </c>
      <c r="G164" s="665" t="s">
        <v>2719</v>
      </c>
      <c r="H164" s="665" t="s">
        <v>545</v>
      </c>
      <c r="I164" s="665" t="s">
        <v>2720</v>
      </c>
      <c r="J164" s="665" t="s">
        <v>2721</v>
      </c>
      <c r="K164" s="665" t="s">
        <v>2722</v>
      </c>
      <c r="L164" s="666">
        <v>500</v>
      </c>
      <c r="M164" s="666">
        <v>500</v>
      </c>
      <c r="N164" s="665">
        <v>1</v>
      </c>
      <c r="O164" s="748">
        <v>1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4</v>
      </c>
      <c r="B165" s="665" t="s">
        <v>2184</v>
      </c>
      <c r="C165" s="665" t="s">
        <v>2432</v>
      </c>
      <c r="D165" s="746" t="s">
        <v>3721</v>
      </c>
      <c r="E165" s="747" t="s">
        <v>2446</v>
      </c>
      <c r="F165" s="665" t="s">
        <v>2428</v>
      </c>
      <c r="G165" s="665" t="s">
        <v>2719</v>
      </c>
      <c r="H165" s="665" t="s">
        <v>545</v>
      </c>
      <c r="I165" s="665" t="s">
        <v>2723</v>
      </c>
      <c r="J165" s="665" t="s">
        <v>2724</v>
      </c>
      <c r="K165" s="665" t="s">
        <v>2725</v>
      </c>
      <c r="L165" s="666">
        <v>287</v>
      </c>
      <c r="M165" s="666">
        <v>4879</v>
      </c>
      <c r="N165" s="665">
        <v>17</v>
      </c>
      <c r="O165" s="748">
        <v>12</v>
      </c>
      <c r="P165" s="666">
        <v>2870</v>
      </c>
      <c r="Q165" s="681">
        <v>0.58823529411764708</v>
      </c>
      <c r="R165" s="665">
        <v>10</v>
      </c>
      <c r="S165" s="681">
        <v>0.58823529411764708</v>
      </c>
      <c r="T165" s="748">
        <v>8</v>
      </c>
      <c r="U165" s="704">
        <v>0.66666666666666663</v>
      </c>
    </row>
    <row r="166" spans="1:21" ht="14.4" customHeight="1" x14ac:dyDescent="0.3">
      <c r="A166" s="664">
        <v>4</v>
      </c>
      <c r="B166" s="665" t="s">
        <v>2184</v>
      </c>
      <c r="C166" s="665" t="s">
        <v>2432</v>
      </c>
      <c r="D166" s="746" t="s">
        <v>3721</v>
      </c>
      <c r="E166" s="747" t="s">
        <v>2446</v>
      </c>
      <c r="F166" s="665" t="s">
        <v>2428</v>
      </c>
      <c r="G166" s="665" t="s">
        <v>2719</v>
      </c>
      <c r="H166" s="665" t="s">
        <v>545</v>
      </c>
      <c r="I166" s="665" t="s">
        <v>2726</v>
      </c>
      <c r="J166" s="665" t="s">
        <v>2727</v>
      </c>
      <c r="K166" s="665" t="s">
        <v>2728</v>
      </c>
      <c r="L166" s="666">
        <v>253</v>
      </c>
      <c r="M166" s="666">
        <v>253</v>
      </c>
      <c r="N166" s="665">
        <v>1</v>
      </c>
      <c r="O166" s="748">
        <v>1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4</v>
      </c>
      <c r="B167" s="665" t="s">
        <v>2184</v>
      </c>
      <c r="C167" s="665" t="s">
        <v>2432</v>
      </c>
      <c r="D167" s="746" t="s">
        <v>3721</v>
      </c>
      <c r="E167" s="747" t="s">
        <v>2446</v>
      </c>
      <c r="F167" s="665" t="s">
        <v>2428</v>
      </c>
      <c r="G167" s="665" t="s">
        <v>2719</v>
      </c>
      <c r="H167" s="665" t="s">
        <v>545</v>
      </c>
      <c r="I167" s="665" t="s">
        <v>2729</v>
      </c>
      <c r="J167" s="665" t="s">
        <v>2730</v>
      </c>
      <c r="K167" s="665" t="s">
        <v>2731</v>
      </c>
      <c r="L167" s="666">
        <v>2304</v>
      </c>
      <c r="M167" s="666">
        <v>55296</v>
      </c>
      <c r="N167" s="665">
        <v>24</v>
      </c>
      <c r="O167" s="748">
        <v>3</v>
      </c>
      <c r="P167" s="666">
        <v>13824</v>
      </c>
      <c r="Q167" s="681">
        <v>0.25</v>
      </c>
      <c r="R167" s="665">
        <v>6</v>
      </c>
      <c r="S167" s="681">
        <v>0.25</v>
      </c>
      <c r="T167" s="748">
        <v>1</v>
      </c>
      <c r="U167" s="704">
        <v>0.33333333333333331</v>
      </c>
    </row>
    <row r="168" spans="1:21" ht="14.4" customHeight="1" x14ac:dyDescent="0.3">
      <c r="A168" s="664">
        <v>4</v>
      </c>
      <c r="B168" s="665" t="s">
        <v>2184</v>
      </c>
      <c r="C168" s="665" t="s">
        <v>2432</v>
      </c>
      <c r="D168" s="746" t="s">
        <v>3721</v>
      </c>
      <c r="E168" s="747" t="s">
        <v>2446</v>
      </c>
      <c r="F168" s="665" t="s">
        <v>2428</v>
      </c>
      <c r="G168" s="665" t="s">
        <v>2719</v>
      </c>
      <c r="H168" s="665" t="s">
        <v>545</v>
      </c>
      <c r="I168" s="665" t="s">
        <v>2732</v>
      </c>
      <c r="J168" s="665" t="s">
        <v>2733</v>
      </c>
      <c r="K168" s="665" t="s">
        <v>2734</v>
      </c>
      <c r="L168" s="666">
        <v>315.5</v>
      </c>
      <c r="M168" s="666">
        <v>315.5</v>
      </c>
      <c r="N168" s="665">
        <v>1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4</v>
      </c>
      <c r="B169" s="665" t="s">
        <v>2184</v>
      </c>
      <c r="C169" s="665" t="s">
        <v>2432</v>
      </c>
      <c r="D169" s="746" t="s">
        <v>3721</v>
      </c>
      <c r="E169" s="747" t="s">
        <v>2446</v>
      </c>
      <c r="F169" s="665" t="s">
        <v>2428</v>
      </c>
      <c r="G169" s="665" t="s">
        <v>2719</v>
      </c>
      <c r="H169" s="665" t="s">
        <v>545</v>
      </c>
      <c r="I169" s="665" t="s">
        <v>2735</v>
      </c>
      <c r="J169" s="665" t="s">
        <v>2736</v>
      </c>
      <c r="K169" s="665" t="s">
        <v>2737</v>
      </c>
      <c r="L169" s="666">
        <v>291.2</v>
      </c>
      <c r="M169" s="666">
        <v>291.2</v>
      </c>
      <c r="N169" s="665">
        <v>1</v>
      </c>
      <c r="O169" s="748">
        <v>1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4</v>
      </c>
      <c r="B170" s="665" t="s">
        <v>2184</v>
      </c>
      <c r="C170" s="665" t="s">
        <v>2432</v>
      </c>
      <c r="D170" s="746" t="s">
        <v>3721</v>
      </c>
      <c r="E170" s="747" t="s">
        <v>2446</v>
      </c>
      <c r="F170" s="665" t="s">
        <v>2428</v>
      </c>
      <c r="G170" s="665" t="s">
        <v>2719</v>
      </c>
      <c r="H170" s="665" t="s">
        <v>545</v>
      </c>
      <c r="I170" s="665" t="s">
        <v>2738</v>
      </c>
      <c r="J170" s="665" t="s">
        <v>2739</v>
      </c>
      <c r="K170" s="665" t="s">
        <v>2740</v>
      </c>
      <c r="L170" s="666">
        <v>220.68</v>
      </c>
      <c r="M170" s="666">
        <v>662.04</v>
      </c>
      <c r="N170" s="665">
        <v>3</v>
      </c>
      <c r="O170" s="748">
        <v>1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4</v>
      </c>
      <c r="B171" s="665" t="s">
        <v>2184</v>
      </c>
      <c r="C171" s="665" t="s">
        <v>2432</v>
      </c>
      <c r="D171" s="746" t="s">
        <v>3721</v>
      </c>
      <c r="E171" s="747" t="s">
        <v>2446</v>
      </c>
      <c r="F171" s="665" t="s">
        <v>2428</v>
      </c>
      <c r="G171" s="665" t="s">
        <v>2719</v>
      </c>
      <c r="H171" s="665" t="s">
        <v>545</v>
      </c>
      <c r="I171" s="665" t="s">
        <v>2741</v>
      </c>
      <c r="J171" s="665" t="s">
        <v>2742</v>
      </c>
      <c r="K171" s="665" t="s">
        <v>2743</v>
      </c>
      <c r="L171" s="666">
        <v>5343.9</v>
      </c>
      <c r="M171" s="666">
        <v>58782.899999999994</v>
      </c>
      <c r="N171" s="665">
        <v>11</v>
      </c>
      <c r="O171" s="748">
        <v>4</v>
      </c>
      <c r="P171" s="666">
        <v>42751.199999999997</v>
      </c>
      <c r="Q171" s="681">
        <v>0.72727272727272729</v>
      </c>
      <c r="R171" s="665">
        <v>8</v>
      </c>
      <c r="S171" s="681">
        <v>0.72727272727272729</v>
      </c>
      <c r="T171" s="748">
        <v>3</v>
      </c>
      <c r="U171" s="704">
        <v>0.75</v>
      </c>
    </row>
    <row r="172" spans="1:21" ht="14.4" customHeight="1" x14ac:dyDescent="0.3">
      <c r="A172" s="664">
        <v>4</v>
      </c>
      <c r="B172" s="665" t="s">
        <v>2184</v>
      </c>
      <c r="C172" s="665" t="s">
        <v>2432</v>
      </c>
      <c r="D172" s="746" t="s">
        <v>3721</v>
      </c>
      <c r="E172" s="747" t="s">
        <v>2446</v>
      </c>
      <c r="F172" s="665" t="s">
        <v>2428</v>
      </c>
      <c r="G172" s="665" t="s">
        <v>2719</v>
      </c>
      <c r="H172" s="665" t="s">
        <v>545</v>
      </c>
      <c r="I172" s="665" t="s">
        <v>2744</v>
      </c>
      <c r="J172" s="665" t="s">
        <v>2745</v>
      </c>
      <c r="K172" s="665" t="s">
        <v>2746</v>
      </c>
      <c r="L172" s="666">
        <v>5343.9</v>
      </c>
      <c r="M172" s="666">
        <v>21375.599999999999</v>
      </c>
      <c r="N172" s="665">
        <v>4</v>
      </c>
      <c r="O172" s="748">
        <v>2</v>
      </c>
      <c r="P172" s="666">
        <v>5343.9</v>
      </c>
      <c r="Q172" s="681">
        <v>0.25</v>
      </c>
      <c r="R172" s="665">
        <v>1</v>
      </c>
      <c r="S172" s="681">
        <v>0.25</v>
      </c>
      <c r="T172" s="748">
        <v>1</v>
      </c>
      <c r="U172" s="704">
        <v>0.5</v>
      </c>
    </row>
    <row r="173" spans="1:21" ht="14.4" customHeight="1" x14ac:dyDescent="0.3">
      <c r="A173" s="664">
        <v>4</v>
      </c>
      <c r="B173" s="665" t="s">
        <v>2184</v>
      </c>
      <c r="C173" s="665" t="s">
        <v>2432</v>
      </c>
      <c r="D173" s="746" t="s">
        <v>3721</v>
      </c>
      <c r="E173" s="747" t="s">
        <v>2446</v>
      </c>
      <c r="F173" s="665" t="s">
        <v>2428</v>
      </c>
      <c r="G173" s="665" t="s">
        <v>2719</v>
      </c>
      <c r="H173" s="665" t="s">
        <v>545</v>
      </c>
      <c r="I173" s="665" t="s">
        <v>2747</v>
      </c>
      <c r="J173" s="665" t="s">
        <v>2748</v>
      </c>
      <c r="K173" s="665" t="s">
        <v>2749</v>
      </c>
      <c r="L173" s="666">
        <v>485.63</v>
      </c>
      <c r="M173" s="666">
        <v>1456.8899999999999</v>
      </c>
      <c r="N173" s="665">
        <v>3</v>
      </c>
      <c r="O173" s="748">
        <v>2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4</v>
      </c>
      <c r="B174" s="665" t="s">
        <v>2184</v>
      </c>
      <c r="C174" s="665" t="s">
        <v>2432</v>
      </c>
      <c r="D174" s="746" t="s">
        <v>3721</v>
      </c>
      <c r="E174" s="747" t="s">
        <v>2446</v>
      </c>
      <c r="F174" s="665" t="s">
        <v>2428</v>
      </c>
      <c r="G174" s="665" t="s">
        <v>2719</v>
      </c>
      <c r="H174" s="665" t="s">
        <v>545</v>
      </c>
      <c r="I174" s="665" t="s">
        <v>2750</v>
      </c>
      <c r="J174" s="665" t="s">
        <v>2751</v>
      </c>
      <c r="K174" s="665" t="s">
        <v>2749</v>
      </c>
      <c r="L174" s="666">
        <v>300</v>
      </c>
      <c r="M174" s="666">
        <v>900</v>
      </c>
      <c r="N174" s="665">
        <v>3</v>
      </c>
      <c r="O174" s="748">
        <v>2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4</v>
      </c>
      <c r="B175" s="665" t="s">
        <v>2184</v>
      </c>
      <c r="C175" s="665" t="s">
        <v>2432</v>
      </c>
      <c r="D175" s="746" t="s">
        <v>3721</v>
      </c>
      <c r="E175" s="747" t="s">
        <v>2446</v>
      </c>
      <c r="F175" s="665" t="s">
        <v>2428</v>
      </c>
      <c r="G175" s="665" t="s">
        <v>2719</v>
      </c>
      <c r="H175" s="665" t="s">
        <v>545</v>
      </c>
      <c r="I175" s="665" t="s">
        <v>2752</v>
      </c>
      <c r="J175" s="665" t="s">
        <v>2753</v>
      </c>
      <c r="K175" s="665" t="s">
        <v>2754</v>
      </c>
      <c r="L175" s="666">
        <v>196.43</v>
      </c>
      <c r="M175" s="666">
        <v>589.29</v>
      </c>
      <c r="N175" s="665">
        <v>3</v>
      </c>
      <c r="O175" s="748">
        <v>2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4</v>
      </c>
      <c r="B176" s="665" t="s">
        <v>2184</v>
      </c>
      <c r="C176" s="665" t="s">
        <v>2432</v>
      </c>
      <c r="D176" s="746" t="s">
        <v>3721</v>
      </c>
      <c r="E176" s="747" t="s">
        <v>2446</v>
      </c>
      <c r="F176" s="665" t="s">
        <v>2428</v>
      </c>
      <c r="G176" s="665" t="s">
        <v>2719</v>
      </c>
      <c r="H176" s="665" t="s">
        <v>545</v>
      </c>
      <c r="I176" s="665" t="s">
        <v>2755</v>
      </c>
      <c r="J176" s="665" t="s">
        <v>2756</v>
      </c>
      <c r="K176" s="665" t="s">
        <v>2757</v>
      </c>
      <c r="L176" s="666">
        <v>210.33</v>
      </c>
      <c r="M176" s="666">
        <v>630.99</v>
      </c>
      <c r="N176" s="665">
        <v>3</v>
      </c>
      <c r="O176" s="748">
        <v>2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4</v>
      </c>
      <c r="B177" s="665" t="s">
        <v>2184</v>
      </c>
      <c r="C177" s="665" t="s">
        <v>2432</v>
      </c>
      <c r="D177" s="746" t="s">
        <v>3721</v>
      </c>
      <c r="E177" s="747" t="s">
        <v>2446</v>
      </c>
      <c r="F177" s="665" t="s">
        <v>2428</v>
      </c>
      <c r="G177" s="665" t="s">
        <v>2719</v>
      </c>
      <c r="H177" s="665" t="s">
        <v>545</v>
      </c>
      <c r="I177" s="665" t="s">
        <v>2758</v>
      </c>
      <c r="J177" s="665" t="s">
        <v>2759</v>
      </c>
      <c r="K177" s="665" t="s">
        <v>2737</v>
      </c>
      <c r="L177" s="666">
        <v>299</v>
      </c>
      <c r="M177" s="666">
        <v>598</v>
      </c>
      <c r="N177" s="665">
        <v>2</v>
      </c>
      <c r="O177" s="748">
        <v>2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4</v>
      </c>
      <c r="B178" s="665" t="s">
        <v>2184</v>
      </c>
      <c r="C178" s="665" t="s">
        <v>2432</v>
      </c>
      <c r="D178" s="746" t="s">
        <v>3721</v>
      </c>
      <c r="E178" s="747" t="s">
        <v>2446</v>
      </c>
      <c r="F178" s="665" t="s">
        <v>2428</v>
      </c>
      <c r="G178" s="665" t="s">
        <v>2719</v>
      </c>
      <c r="H178" s="665" t="s">
        <v>545</v>
      </c>
      <c r="I178" s="665" t="s">
        <v>2760</v>
      </c>
      <c r="J178" s="665" t="s">
        <v>2761</v>
      </c>
      <c r="K178" s="665" t="s">
        <v>2762</v>
      </c>
      <c r="L178" s="666">
        <v>320</v>
      </c>
      <c r="M178" s="666">
        <v>320</v>
      </c>
      <c r="N178" s="665">
        <v>1</v>
      </c>
      <c r="O178" s="748">
        <v>1</v>
      </c>
      <c r="P178" s="666">
        <v>320</v>
      </c>
      <c r="Q178" s="681">
        <v>1</v>
      </c>
      <c r="R178" s="665">
        <v>1</v>
      </c>
      <c r="S178" s="681">
        <v>1</v>
      </c>
      <c r="T178" s="748">
        <v>1</v>
      </c>
      <c r="U178" s="704">
        <v>1</v>
      </c>
    </row>
    <row r="179" spans="1:21" ht="14.4" customHeight="1" x14ac:dyDescent="0.3">
      <c r="A179" s="664">
        <v>4</v>
      </c>
      <c r="B179" s="665" t="s">
        <v>2184</v>
      </c>
      <c r="C179" s="665" t="s">
        <v>2432</v>
      </c>
      <c r="D179" s="746" t="s">
        <v>3721</v>
      </c>
      <c r="E179" s="747" t="s">
        <v>2446</v>
      </c>
      <c r="F179" s="665" t="s">
        <v>2428</v>
      </c>
      <c r="G179" s="665" t="s">
        <v>2719</v>
      </c>
      <c r="H179" s="665" t="s">
        <v>545</v>
      </c>
      <c r="I179" s="665" t="s">
        <v>2763</v>
      </c>
      <c r="J179" s="665" t="s">
        <v>2764</v>
      </c>
      <c r="K179" s="665" t="s">
        <v>2765</v>
      </c>
      <c r="L179" s="666">
        <v>300</v>
      </c>
      <c r="M179" s="666">
        <v>300</v>
      </c>
      <c r="N179" s="665">
        <v>1</v>
      </c>
      <c r="O179" s="748">
        <v>1</v>
      </c>
      <c r="P179" s="666">
        <v>300</v>
      </c>
      <c r="Q179" s="681">
        <v>1</v>
      </c>
      <c r="R179" s="665">
        <v>1</v>
      </c>
      <c r="S179" s="681">
        <v>1</v>
      </c>
      <c r="T179" s="748">
        <v>1</v>
      </c>
      <c r="U179" s="704">
        <v>1</v>
      </c>
    </row>
    <row r="180" spans="1:21" ht="14.4" customHeight="1" x14ac:dyDescent="0.3">
      <c r="A180" s="664">
        <v>4</v>
      </c>
      <c r="B180" s="665" t="s">
        <v>2184</v>
      </c>
      <c r="C180" s="665" t="s">
        <v>2432</v>
      </c>
      <c r="D180" s="746" t="s">
        <v>3721</v>
      </c>
      <c r="E180" s="747" t="s">
        <v>2446</v>
      </c>
      <c r="F180" s="665" t="s">
        <v>2428</v>
      </c>
      <c r="G180" s="665" t="s">
        <v>2719</v>
      </c>
      <c r="H180" s="665" t="s">
        <v>545</v>
      </c>
      <c r="I180" s="665" t="s">
        <v>2766</v>
      </c>
      <c r="J180" s="665" t="s">
        <v>2767</v>
      </c>
      <c r="K180" s="665" t="s">
        <v>2768</v>
      </c>
      <c r="L180" s="666">
        <v>2412.9</v>
      </c>
      <c r="M180" s="666">
        <v>14477.400000000001</v>
      </c>
      <c r="N180" s="665">
        <v>6</v>
      </c>
      <c r="O180" s="748">
        <v>1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4</v>
      </c>
      <c r="B181" s="665" t="s">
        <v>2184</v>
      </c>
      <c r="C181" s="665" t="s">
        <v>2432</v>
      </c>
      <c r="D181" s="746" t="s">
        <v>3721</v>
      </c>
      <c r="E181" s="747" t="s">
        <v>2446</v>
      </c>
      <c r="F181" s="665" t="s">
        <v>2428</v>
      </c>
      <c r="G181" s="665" t="s">
        <v>2719</v>
      </c>
      <c r="H181" s="665" t="s">
        <v>545</v>
      </c>
      <c r="I181" s="665" t="s">
        <v>2769</v>
      </c>
      <c r="J181" s="665" t="s">
        <v>2770</v>
      </c>
      <c r="K181" s="665" t="s">
        <v>2771</v>
      </c>
      <c r="L181" s="666">
        <v>1500.3</v>
      </c>
      <c r="M181" s="666">
        <v>12002.4</v>
      </c>
      <c r="N181" s="665">
        <v>8</v>
      </c>
      <c r="O181" s="748">
        <v>2</v>
      </c>
      <c r="P181" s="666">
        <v>9001.7999999999993</v>
      </c>
      <c r="Q181" s="681">
        <v>0.75</v>
      </c>
      <c r="R181" s="665">
        <v>6</v>
      </c>
      <c r="S181" s="681">
        <v>0.75</v>
      </c>
      <c r="T181" s="748">
        <v>1</v>
      </c>
      <c r="U181" s="704">
        <v>0.5</v>
      </c>
    </row>
    <row r="182" spans="1:21" ht="14.4" customHeight="1" x14ac:dyDescent="0.3">
      <c r="A182" s="664">
        <v>4</v>
      </c>
      <c r="B182" s="665" t="s">
        <v>2184</v>
      </c>
      <c r="C182" s="665" t="s">
        <v>2432</v>
      </c>
      <c r="D182" s="746" t="s">
        <v>3721</v>
      </c>
      <c r="E182" s="747" t="s">
        <v>2446</v>
      </c>
      <c r="F182" s="665" t="s">
        <v>2428</v>
      </c>
      <c r="G182" s="665" t="s">
        <v>2719</v>
      </c>
      <c r="H182" s="665" t="s">
        <v>545</v>
      </c>
      <c r="I182" s="665" t="s">
        <v>2772</v>
      </c>
      <c r="J182" s="665" t="s">
        <v>2773</v>
      </c>
      <c r="K182" s="665" t="s">
        <v>2774</v>
      </c>
      <c r="L182" s="666">
        <v>1074.31</v>
      </c>
      <c r="M182" s="666">
        <v>6445.86</v>
      </c>
      <c r="N182" s="665">
        <v>6</v>
      </c>
      <c r="O182" s="748">
        <v>1</v>
      </c>
      <c r="P182" s="666">
        <v>6445.86</v>
      </c>
      <c r="Q182" s="681">
        <v>1</v>
      </c>
      <c r="R182" s="665">
        <v>6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4</v>
      </c>
      <c r="B183" s="665" t="s">
        <v>2184</v>
      </c>
      <c r="C183" s="665" t="s">
        <v>2432</v>
      </c>
      <c r="D183" s="746" t="s">
        <v>3721</v>
      </c>
      <c r="E183" s="747" t="s">
        <v>2446</v>
      </c>
      <c r="F183" s="665" t="s">
        <v>2428</v>
      </c>
      <c r="G183" s="665" t="s">
        <v>2719</v>
      </c>
      <c r="H183" s="665" t="s">
        <v>545</v>
      </c>
      <c r="I183" s="665" t="s">
        <v>2775</v>
      </c>
      <c r="J183" s="665" t="s">
        <v>2776</v>
      </c>
      <c r="K183" s="665" t="s">
        <v>2777</v>
      </c>
      <c r="L183" s="666">
        <v>369.69</v>
      </c>
      <c r="M183" s="666">
        <v>369.69</v>
      </c>
      <c r="N183" s="665">
        <v>1</v>
      </c>
      <c r="O183" s="748">
        <v>1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4</v>
      </c>
      <c r="B184" s="665" t="s">
        <v>2184</v>
      </c>
      <c r="C184" s="665" t="s">
        <v>2432</v>
      </c>
      <c r="D184" s="746" t="s">
        <v>3721</v>
      </c>
      <c r="E184" s="747" t="s">
        <v>2446</v>
      </c>
      <c r="F184" s="665" t="s">
        <v>2428</v>
      </c>
      <c r="G184" s="665" t="s">
        <v>2719</v>
      </c>
      <c r="H184" s="665" t="s">
        <v>545</v>
      </c>
      <c r="I184" s="665" t="s">
        <v>2778</v>
      </c>
      <c r="J184" s="665" t="s">
        <v>2779</v>
      </c>
      <c r="K184" s="665" t="s">
        <v>2734</v>
      </c>
      <c r="L184" s="666">
        <v>500</v>
      </c>
      <c r="M184" s="666">
        <v>2000</v>
      </c>
      <c r="N184" s="665">
        <v>4</v>
      </c>
      <c r="O184" s="748">
        <v>2</v>
      </c>
      <c r="P184" s="666">
        <v>1000</v>
      </c>
      <c r="Q184" s="681">
        <v>0.5</v>
      </c>
      <c r="R184" s="665">
        <v>2</v>
      </c>
      <c r="S184" s="681">
        <v>0.5</v>
      </c>
      <c r="T184" s="748">
        <v>1</v>
      </c>
      <c r="U184" s="704">
        <v>0.5</v>
      </c>
    </row>
    <row r="185" spans="1:21" ht="14.4" customHeight="1" x14ac:dyDescent="0.3">
      <c r="A185" s="664">
        <v>4</v>
      </c>
      <c r="B185" s="665" t="s">
        <v>2184</v>
      </c>
      <c r="C185" s="665" t="s">
        <v>2432</v>
      </c>
      <c r="D185" s="746" t="s">
        <v>3721</v>
      </c>
      <c r="E185" s="747" t="s">
        <v>2446</v>
      </c>
      <c r="F185" s="665" t="s">
        <v>2428</v>
      </c>
      <c r="G185" s="665" t="s">
        <v>2719</v>
      </c>
      <c r="H185" s="665" t="s">
        <v>545</v>
      </c>
      <c r="I185" s="665" t="s">
        <v>2780</v>
      </c>
      <c r="J185" s="665" t="s">
        <v>2781</v>
      </c>
      <c r="K185" s="665" t="s">
        <v>2782</v>
      </c>
      <c r="L185" s="666">
        <v>556</v>
      </c>
      <c r="M185" s="666">
        <v>2780</v>
      </c>
      <c r="N185" s="665">
        <v>5</v>
      </c>
      <c r="O185" s="748">
        <v>2</v>
      </c>
      <c r="P185" s="666">
        <v>2780</v>
      </c>
      <c r="Q185" s="681">
        <v>1</v>
      </c>
      <c r="R185" s="665">
        <v>5</v>
      </c>
      <c r="S185" s="681">
        <v>1</v>
      </c>
      <c r="T185" s="748">
        <v>2</v>
      </c>
      <c r="U185" s="704">
        <v>1</v>
      </c>
    </row>
    <row r="186" spans="1:21" ht="14.4" customHeight="1" x14ac:dyDescent="0.3">
      <c r="A186" s="664">
        <v>4</v>
      </c>
      <c r="B186" s="665" t="s">
        <v>2184</v>
      </c>
      <c r="C186" s="665" t="s">
        <v>2432</v>
      </c>
      <c r="D186" s="746" t="s">
        <v>3721</v>
      </c>
      <c r="E186" s="747" t="s">
        <v>2446</v>
      </c>
      <c r="F186" s="665" t="s">
        <v>2428</v>
      </c>
      <c r="G186" s="665" t="s">
        <v>2719</v>
      </c>
      <c r="H186" s="665" t="s">
        <v>545</v>
      </c>
      <c r="I186" s="665" t="s">
        <v>2783</v>
      </c>
      <c r="J186" s="665" t="s">
        <v>2784</v>
      </c>
      <c r="K186" s="665" t="s">
        <v>2785</v>
      </c>
      <c r="L186" s="666">
        <v>2939</v>
      </c>
      <c r="M186" s="666">
        <v>2939</v>
      </c>
      <c r="N186" s="665">
        <v>1</v>
      </c>
      <c r="O186" s="748">
        <v>1</v>
      </c>
      <c r="P186" s="666">
        <v>2939</v>
      </c>
      <c r="Q186" s="681">
        <v>1</v>
      </c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4</v>
      </c>
      <c r="B187" s="665" t="s">
        <v>2184</v>
      </c>
      <c r="C187" s="665" t="s">
        <v>2432</v>
      </c>
      <c r="D187" s="746" t="s">
        <v>3721</v>
      </c>
      <c r="E187" s="747" t="s">
        <v>2446</v>
      </c>
      <c r="F187" s="665" t="s">
        <v>2428</v>
      </c>
      <c r="G187" s="665" t="s">
        <v>2719</v>
      </c>
      <c r="H187" s="665" t="s">
        <v>545</v>
      </c>
      <c r="I187" s="665" t="s">
        <v>2786</v>
      </c>
      <c r="J187" s="665" t="s">
        <v>2787</v>
      </c>
      <c r="K187" s="665" t="s">
        <v>2788</v>
      </c>
      <c r="L187" s="666">
        <v>5343.9</v>
      </c>
      <c r="M187" s="666">
        <v>16031.699999999999</v>
      </c>
      <c r="N187" s="665">
        <v>3</v>
      </c>
      <c r="O187" s="748">
        <v>1</v>
      </c>
      <c r="P187" s="666">
        <v>16031.699999999999</v>
      </c>
      <c r="Q187" s="681">
        <v>1</v>
      </c>
      <c r="R187" s="665">
        <v>3</v>
      </c>
      <c r="S187" s="681">
        <v>1</v>
      </c>
      <c r="T187" s="748">
        <v>1</v>
      </c>
      <c r="U187" s="704">
        <v>1</v>
      </c>
    </row>
    <row r="188" spans="1:21" ht="14.4" customHeight="1" x14ac:dyDescent="0.3">
      <c r="A188" s="664">
        <v>4</v>
      </c>
      <c r="B188" s="665" t="s">
        <v>2184</v>
      </c>
      <c r="C188" s="665" t="s">
        <v>2432</v>
      </c>
      <c r="D188" s="746" t="s">
        <v>3721</v>
      </c>
      <c r="E188" s="747" t="s">
        <v>2446</v>
      </c>
      <c r="F188" s="665" t="s">
        <v>2428</v>
      </c>
      <c r="G188" s="665" t="s">
        <v>2719</v>
      </c>
      <c r="H188" s="665" t="s">
        <v>545</v>
      </c>
      <c r="I188" s="665" t="s">
        <v>2789</v>
      </c>
      <c r="J188" s="665" t="s">
        <v>2790</v>
      </c>
      <c r="K188" s="665" t="s">
        <v>2791</v>
      </c>
      <c r="L188" s="666">
        <v>1249.73</v>
      </c>
      <c r="M188" s="666">
        <v>11247.57</v>
      </c>
      <c r="N188" s="665">
        <v>9</v>
      </c>
      <c r="O188" s="748">
        <v>1</v>
      </c>
      <c r="P188" s="666">
        <v>11247.57</v>
      </c>
      <c r="Q188" s="681">
        <v>1</v>
      </c>
      <c r="R188" s="665">
        <v>9</v>
      </c>
      <c r="S188" s="681">
        <v>1</v>
      </c>
      <c r="T188" s="748">
        <v>1</v>
      </c>
      <c r="U188" s="704">
        <v>1</v>
      </c>
    </row>
    <row r="189" spans="1:21" ht="14.4" customHeight="1" x14ac:dyDescent="0.3">
      <c r="A189" s="664">
        <v>4</v>
      </c>
      <c r="B189" s="665" t="s">
        <v>2184</v>
      </c>
      <c r="C189" s="665" t="s">
        <v>2432</v>
      </c>
      <c r="D189" s="746" t="s">
        <v>3721</v>
      </c>
      <c r="E189" s="747" t="s">
        <v>2446</v>
      </c>
      <c r="F189" s="665" t="s">
        <v>2428</v>
      </c>
      <c r="G189" s="665" t="s">
        <v>2719</v>
      </c>
      <c r="H189" s="665" t="s">
        <v>545</v>
      </c>
      <c r="I189" s="665" t="s">
        <v>2792</v>
      </c>
      <c r="J189" s="665" t="s">
        <v>2793</v>
      </c>
      <c r="K189" s="665" t="s">
        <v>2722</v>
      </c>
      <c r="L189" s="666">
        <v>1080</v>
      </c>
      <c r="M189" s="666">
        <v>2160</v>
      </c>
      <c r="N189" s="665">
        <v>2</v>
      </c>
      <c r="O189" s="748">
        <v>2</v>
      </c>
      <c r="P189" s="666">
        <v>2160</v>
      </c>
      <c r="Q189" s="681">
        <v>1</v>
      </c>
      <c r="R189" s="665">
        <v>2</v>
      </c>
      <c r="S189" s="681">
        <v>1</v>
      </c>
      <c r="T189" s="748">
        <v>2</v>
      </c>
      <c r="U189" s="704">
        <v>1</v>
      </c>
    </row>
    <row r="190" spans="1:21" ht="14.4" customHeight="1" x14ac:dyDescent="0.3">
      <c r="A190" s="664">
        <v>4</v>
      </c>
      <c r="B190" s="665" t="s">
        <v>2184</v>
      </c>
      <c r="C190" s="665" t="s">
        <v>2432</v>
      </c>
      <c r="D190" s="746" t="s">
        <v>3721</v>
      </c>
      <c r="E190" s="747" t="s">
        <v>2446</v>
      </c>
      <c r="F190" s="665" t="s">
        <v>2428</v>
      </c>
      <c r="G190" s="665" t="s">
        <v>2719</v>
      </c>
      <c r="H190" s="665" t="s">
        <v>545</v>
      </c>
      <c r="I190" s="665" t="s">
        <v>2794</v>
      </c>
      <c r="J190" s="665" t="s">
        <v>2795</v>
      </c>
      <c r="K190" s="665" t="s">
        <v>2749</v>
      </c>
      <c r="L190" s="666">
        <v>600</v>
      </c>
      <c r="M190" s="666">
        <v>3000</v>
      </c>
      <c r="N190" s="665">
        <v>5</v>
      </c>
      <c r="O190" s="748">
        <v>5</v>
      </c>
      <c r="P190" s="666">
        <v>3000</v>
      </c>
      <c r="Q190" s="681">
        <v>1</v>
      </c>
      <c r="R190" s="665">
        <v>5</v>
      </c>
      <c r="S190" s="681">
        <v>1</v>
      </c>
      <c r="T190" s="748">
        <v>5</v>
      </c>
      <c r="U190" s="704">
        <v>1</v>
      </c>
    </row>
    <row r="191" spans="1:21" ht="14.4" customHeight="1" x14ac:dyDescent="0.3">
      <c r="A191" s="664">
        <v>4</v>
      </c>
      <c r="B191" s="665" t="s">
        <v>2184</v>
      </c>
      <c r="C191" s="665" t="s">
        <v>2432</v>
      </c>
      <c r="D191" s="746" t="s">
        <v>3721</v>
      </c>
      <c r="E191" s="747" t="s">
        <v>2446</v>
      </c>
      <c r="F191" s="665" t="s">
        <v>2428</v>
      </c>
      <c r="G191" s="665" t="s">
        <v>2719</v>
      </c>
      <c r="H191" s="665" t="s">
        <v>545</v>
      </c>
      <c r="I191" s="665" t="s">
        <v>2796</v>
      </c>
      <c r="J191" s="665" t="s">
        <v>2797</v>
      </c>
      <c r="K191" s="665" t="s">
        <v>2798</v>
      </c>
      <c r="L191" s="666">
        <v>500</v>
      </c>
      <c r="M191" s="666">
        <v>2500</v>
      </c>
      <c r="N191" s="665">
        <v>5</v>
      </c>
      <c r="O191" s="748">
        <v>3</v>
      </c>
      <c r="P191" s="666">
        <v>1500</v>
      </c>
      <c r="Q191" s="681">
        <v>0.6</v>
      </c>
      <c r="R191" s="665">
        <v>3</v>
      </c>
      <c r="S191" s="681">
        <v>0.6</v>
      </c>
      <c r="T191" s="748">
        <v>2</v>
      </c>
      <c r="U191" s="704">
        <v>0.66666666666666663</v>
      </c>
    </row>
    <row r="192" spans="1:21" ht="14.4" customHeight="1" x14ac:dyDescent="0.3">
      <c r="A192" s="664">
        <v>4</v>
      </c>
      <c r="B192" s="665" t="s">
        <v>2184</v>
      </c>
      <c r="C192" s="665" t="s">
        <v>2432</v>
      </c>
      <c r="D192" s="746" t="s">
        <v>3721</v>
      </c>
      <c r="E192" s="747" t="s">
        <v>2446</v>
      </c>
      <c r="F192" s="665" t="s">
        <v>2428</v>
      </c>
      <c r="G192" s="665" t="s">
        <v>2719</v>
      </c>
      <c r="H192" s="665" t="s">
        <v>545</v>
      </c>
      <c r="I192" s="665" t="s">
        <v>2799</v>
      </c>
      <c r="J192" s="665" t="s">
        <v>2800</v>
      </c>
      <c r="K192" s="665" t="s">
        <v>2749</v>
      </c>
      <c r="L192" s="666">
        <v>1000</v>
      </c>
      <c r="M192" s="666">
        <v>3000</v>
      </c>
      <c r="N192" s="665">
        <v>3</v>
      </c>
      <c r="O192" s="748">
        <v>3</v>
      </c>
      <c r="P192" s="666">
        <v>3000</v>
      </c>
      <c r="Q192" s="681">
        <v>1</v>
      </c>
      <c r="R192" s="665">
        <v>3</v>
      </c>
      <c r="S192" s="681">
        <v>1</v>
      </c>
      <c r="T192" s="748">
        <v>3</v>
      </c>
      <c r="U192" s="704">
        <v>1</v>
      </c>
    </row>
    <row r="193" spans="1:21" ht="14.4" customHeight="1" x14ac:dyDescent="0.3">
      <c r="A193" s="664">
        <v>4</v>
      </c>
      <c r="B193" s="665" t="s">
        <v>2184</v>
      </c>
      <c r="C193" s="665" t="s">
        <v>2432</v>
      </c>
      <c r="D193" s="746" t="s">
        <v>3721</v>
      </c>
      <c r="E193" s="747" t="s">
        <v>2446</v>
      </c>
      <c r="F193" s="665" t="s">
        <v>2428</v>
      </c>
      <c r="G193" s="665" t="s">
        <v>2719</v>
      </c>
      <c r="H193" s="665" t="s">
        <v>545</v>
      </c>
      <c r="I193" s="665" t="s">
        <v>2801</v>
      </c>
      <c r="J193" s="665" t="s">
        <v>2802</v>
      </c>
      <c r="K193" s="665" t="s">
        <v>2803</v>
      </c>
      <c r="L193" s="666">
        <v>3000</v>
      </c>
      <c r="M193" s="666">
        <v>6000</v>
      </c>
      <c r="N193" s="665">
        <v>2</v>
      </c>
      <c r="O193" s="748">
        <v>1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4</v>
      </c>
      <c r="B194" s="665" t="s">
        <v>2184</v>
      </c>
      <c r="C194" s="665" t="s">
        <v>2432</v>
      </c>
      <c r="D194" s="746" t="s">
        <v>3721</v>
      </c>
      <c r="E194" s="747" t="s">
        <v>2446</v>
      </c>
      <c r="F194" s="665" t="s">
        <v>2428</v>
      </c>
      <c r="G194" s="665" t="s">
        <v>2719</v>
      </c>
      <c r="H194" s="665" t="s">
        <v>545</v>
      </c>
      <c r="I194" s="665" t="s">
        <v>2804</v>
      </c>
      <c r="J194" s="665" t="s">
        <v>2805</v>
      </c>
      <c r="K194" s="665" t="s">
        <v>2798</v>
      </c>
      <c r="L194" s="666">
        <v>300</v>
      </c>
      <c r="M194" s="666">
        <v>1500</v>
      </c>
      <c r="N194" s="665">
        <v>5</v>
      </c>
      <c r="O194" s="748">
        <v>3</v>
      </c>
      <c r="P194" s="666">
        <v>600</v>
      </c>
      <c r="Q194" s="681">
        <v>0.4</v>
      </c>
      <c r="R194" s="665">
        <v>2</v>
      </c>
      <c r="S194" s="681">
        <v>0.4</v>
      </c>
      <c r="T194" s="748">
        <v>2</v>
      </c>
      <c r="U194" s="704">
        <v>0.66666666666666663</v>
      </c>
    </row>
    <row r="195" spans="1:21" ht="14.4" customHeight="1" x14ac:dyDescent="0.3">
      <c r="A195" s="664">
        <v>4</v>
      </c>
      <c r="B195" s="665" t="s">
        <v>2184</v>
      </c>
      <c r="C195" s="665" t="s">
        <v>2432</v>
      </c>
      <c r="D195" s="746" t="s">
        <v>3721</v>
      </c>
      <c r="E195" s="747" t="s">
        <v>2446</v>
      </c>
      <c r="F195" s="665" t="s">
        <v>2428</v>
      </c>
      <c r="G195" s="665" t="s">
        <v>2719</v>
      </c>
      <c r="H195" s="665" t="s">
        <v>545</v>
      </c>
      <c r="I195" s="665" t="s">
        <v>2806</v>
      </c>
      <c r="J195" s="665" t="s">
        <v>2807</v>
      </c>
      <c r="K195" s="665" t="s">
        <v>2740</v>
      </c>
      <c r="L195" s="666">
        <v>193.9</v>
      </c>
      <c r="M195" s="666">
        <v>193.9</v>
      </c>
      <c r="N195" s="665">
        <v>1</v>
      </c>
      <c r="O195" s="748">
        <v>1</v>
      </c>
      <c r="P195" s="666">
        <v>193.9</v>
      </c>
      <c r="Q195" s="681">
        <v>1</v>
      </c>
      <c r="R195" s="665">
        <v>1</v>
      </c>
      <c r="S195" s="681">
        <v>1</v>
      </c>
      <c r="T195" s="748">
        <v>1</v>
      </c>
      <c r="U195" s="704">
        <v>1</v>
      </c>
    </row>
    <row r="196" spans="1:21" ht="14.4" customHeight="1" x14ac:dyDescent="0.3">
      <c r="A196" s="664">
        <v>4</v>
      </c>
      <c r="B196" s="665" t="s">
        <v>2184</v>
      </c>
      <c r="C196" s="665" t="s">
        <v>2432</v>
      </c>
      <c r="D196" s="746" t="s">
        <v>3721</v>
      </c>
      <c r="E196" s="747" t="s">
        <v>2446</v>
      </c>
      <c r="F196" s="665" t="s">
        <v>2428</v>
      </c>
      <c r="G196" s="665" t="s">
        <v>2719</v>
      </c>
      <c r="H196" s="665" t="s">
        <v>545</v>
      </c>
      <c r="I196" s="665" t="s">
        <v>2808</v>
      </c>
      <c r="J196" s="665" t="s">
        <v>2809</v>
      </c>
      <c r="K196" s="665" t="s">
        <v>2810</v>
      </c>
      <c r="L196" s="666">
        <v>5343.9</v>
      </c>
      <c r="M196" s="666">
        <v>21375.599999999999</v>
      </c>
      <c r="N196" s="665">
        <v>4</v>
      </c>
      <c r="O196" s="748">
        <v>2</v>
      </c>
      <c r="P196" s="666">
        <v>21375.599999999999</v>
      </c>
      <c r="Q196" s="681">
        <v>1</v>
      </c>
      <c r="R196" s="665">
        <v>4</v>
      </c>
      <c r="S196" s="681">
        <v>1</v>
      </c>
      <c r="T196" s="748">
        <v>2</v>
      </c>
      <c r="U196" s="704">
        <v>1</v>
      </c>
    </row>
    <row r="197" spans="1:21" ht="14.4" customHeight="1" x14ac:dyDescent="0.3">
      <c r="A197" s="664">
        <v>4</v>
      </c>
      <c r="B197" s="665" t="s">
        <v>2184</v>
      </c>
      <c r="C197" s="665" t="s">
        <v>2432</v>
      </c>
      <c r="D197" s="746" t="s">
        <v>3721</v>
      </c>
      <c r="E197" s="747" t="s">
        <v>2446</v>
      </c>
      <c r="F197" s="665" t="s">
        <v>2428</v>
      </c>
      <c r="G197" s="665" t="s">
        <v>2719</v>
      </c>
      <c r="H197" s="665" t="s">
        <v>545</v>
      </c>
      <c r="I197" s="665" t="s">
        <v>2811</v>
      </c>
      <c r="J197" s="665" t="s">
        <v>2812</v>
      </c>
      <c r="K197" s="665" t="s">
        <v>2813</v>
      </c>
      <c r="L197" s="666">
        <v>5343.9</v>
      </c>
      <c r="M197" s="666">
        <v>10687.8</v>
      </c>
      <c r="N197" s="665">
        <v>2</v>
      </c>
      <c r="O197" s="748">
        <v>1</v>
      </c>
      <c r="P197" s="666">
        <v>10687.8</v>
      </c>
      <c r="Q197" s="681">
        <v>1</v>
      </c>
      <c r="R197" s="665">
        <v>2</v>
      </c>
      <c r="S197" s="681">
        <v>1</v>
      </c>
      <c r="T197" s="748">
        <v>1</v>
      </c>
      <c r="U197" s="704">
        <v>1</v>
      </c>
    </row>
    <row r="198" spans="1:21" ht="14.4" customHeight="1" x14ac:dyDescent="0.3">
      <c r="A198" s="664">
        <v>4</v>
      </c>
      <c r="B198" s="665" t="s">
        <v>2184</v>
      </c>
      <c r="C198" s="665" t="s">
        <v>2432</v>
      </c>
      <c r="D198" s="746" t="s">
        <v>3721</v>
      </c>
      <c r="E198" s="747" t="s">
        <v>2446</v>
      </c>
      <c r="F198" s="665" t="s">
        <v>2428</v>
      </c>
      <c r="G198" s="665" t="s">
        <v>2719</v>
      </c>
      <c r="H198" s="665" t="s">
        <v>545</v>
      </c>
      <c r="I198" s="665" t="s">
        <v>2814</v>
      </c>
      <c r="J198" s="665" t="s">
        <v>2815</v>
      </c>
      <c r="K198" s="665" t="s">
        <v>2816</v>
      </c>
      <c r="L198" s="666">
        <v>2284</v>
      </c>
      <c r="M198" s="666">
        <v>4568</v>
      </c>
      <c r="N198" s="665">
        <v>2</v>
      </c>
      <c r="O198" s="748">
        <v>1</v>
      </c>
      <c r="P198" s="666">
        <v>4568</v>
      </c>
      <c r="Q198" s="681">
        <v>1</v>
      </c>
      <c r="R198" s="665">
        <v>2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4</v>
      </c>
      <c r="B199" s="665" t="s">
        <v>2184</v>
      </c>
      <c r="C199" s="665" t="s">
        <v>2432</v>
      </c>
      <c r="D199" s="746" t="s">
        <v>3721</v>
      </c>
      <c r="E199" s="747" t="s">
        <v>2446</v>
      </c>
      <c r="F199" s="665" t="s">
        <v>2428</v>
      </c>
      <c r="G199" s="665" t="s">
        <v>2719</v>
      </c>
      <c r="H199" s="665" t="s">
        <v>545</v>
      </c>
      <c r="I199" s="665" t="s">
        <v>2817</v>
      </c>
      <c r="J199" s="665" t="s">
        <v>2818</v>
      </c>
      <c r="K199" s="665" t="s">
        <v>2819</v>
      </c>
      <c r="L199" s="666">
        <v>761.3</v>
      </c>
      <c r="M199" s="666">
        <v>6851.6999999999989</v>
      </c>
      <c r="N199" s="665">
        <v>9</v>
      </c>
      <c r="O199" s="748">
        <v>2</v>
      </c>
      <c r="P199" s="666">
        <v>6851.6999999999989</v>
      </c>
      <c r="Q199" s="681">
        <v>1</v>
      </c>
      <c r="R199" s="665">
        <v>9</v>
      </c>
      <c r="S199" s="681">
        <v>1</v>
      </c>
      <c r="T199" s="748">
        <v>2</v>
      </c>
      <c r="U199" s="704">
        <v>1</v>
      </c>
    </row>
    <row r="200" spans="1:21" ht="14.4" customHeight="1" x14ac:dyDescent="0.3">
      <c r="A200" s="664">
        <v>4</v>
      </c>
      <c r="B200" s="665" t="s">
        <v>2184</v>
      </c>
      <c r="C200" s="665" t="s">
        <v>2432</v>
      </c>
      <c r="D200" s="746" t="s">
        <v>3721</v>
      </c>
      <c r="E200" s="747" t="s">
        <v>2446</v>
      </c>
      <c r="F200" s="665" t="s">
        <v>2428</v>
      </c>
      <c r="G200" s="665" t="s">
        <v>2719</v>
      </c>
      <c r="H200" s="665" t="s">
        <v>545</v>
      </c>
      <c r="I200" s="665" t="s">
        <v>2820</v>
      </c>
      <c r="J200" s="665" t="s">
        <v>2821</v>
      </c>
      <c r="K200" s="665" t="s">
        <v>2822</v>
      </c>
      <c r="L200" s="666">
        <v>198.08</v>
      </c>
      <c r="M200" s="666">
        <v>198.08</v>
      </c>
      <c r="N200" s="665">
        <v>1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4</v>
      </c>
      <c r="B201" s="665" t="s">
        <v>2184</v>
      </c>
      <c r="C201" s="665" t="s">
        <v>2432</v>
      </c>
      <c r="D201" s="746" t="s">
        <v>3721</v>
      </c>
      <c r="E201" s="747" t="s">
        <v>2446</v>
      </c>
      <c r="F201" s="665" t="s">
        <v>2428</v>
      </c>
      <c r="G201" s="665" t="s">
        <v>2719</v>
      </c>
      <c r="H201" s="665" t="s">
        <v>545</v>
      </c>
      <c r="I201" s="665" t="s">
        <v>2823</v>
      </c>
      <c r="J201" s="665" t="s">
        <v>2824</v>
      </c>
      <c r="K201" s="665" t="s">
        <v>2825</v>
      </c>
      <c r="L201" s="666">
        <v>1500</v>
      </c>
      <c r="M201" s="666">
        <v>9000</v>
      </c>
      <c r="N201" s="665">
        <v>6</v>
      </c>
      <c r="O201" s="748">
        <v>1</v>
      </c>
      <c r="P201" s="666">
        <v>9000</v>
      </c>
      <c r="Q201" s="681">
        <v>1</v>
      </c>
      <c r="R201" s="665">
        <v>6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4</v>
      </c>
      <c r="B202" s="665" t="s">
        <v>2184</v>
      </c>
      <c r="C202" s="665" t="s">
        <v>2432</v>
      </c>
      <c r="D202" s="746" t="s">
        <v>3721</v>
      </c>
      <c r="E202" s="747" t="s">
        <v>2446</v>
      </c>
      <c r="F202" s="665" t="s">
        <v>2428</v>
      </c>
      <c r="G202" s="665" t="s">
        <v>2719</v>
      </c>
      <c r="H202" s="665" t="s">
        <v>545</v>
      </c>
      <c r="I202" s="665" t="s">
        <v>2826</v>
      </c>
      <c r="J202" s="665" t="s">
        <v>2824</v>
      </c>
      <c r="K202" s="665" t="s">
        <v>2827</v>
      </c>
      <c r="L202" s="666">
        <v>1500</v>
      </c>
      <c r="M202" s="666">
        <v>22500</v>
      </c>
      <c r="N202" s="665">
        <v>15</v>
      </c>
      <c r="O202" s="748">
        <v>2</v>
      </c>
      <c r="P202" s="666">
        <v>22500</v>
      </c>
      <c r="Q202" s="681">
        <v>1</v>
      </c>
      <c r="R202" s="665">
        <v>15</v>
      </c>
      <c r="S202" s="681">
        <v>1</v>
      </c>
      <c r="T202" s="748">
        <v>2</v>
      </c>
      <c r="U202" s="704">
        <v>1</v>
      </c>
    </row>
    <row r="203" spans="1:21" ht="14.4" customHeight="1" x14ac:dyDescent="0.3">
      <c r="A203" s="664">
        <v>4</v>
      </c>
      <c r="B203" s="665" t="s">
        <v>2184</v>
      </c>
      <c r="C203" s="665" t="s">
        <v>2432</v>
      </c>
      <c r="D203" s="746" t="s">
        <v>3721</v>
      </c>
      <c r="E203" s="747" t="s">
        <v>2446</v>
      </c>
      <c r="F203" s="665" t="s">
        <v>2428</v>
      </c>
      <c r="G203" s="665" t="s">
        <v>2719</v>
      </c>
      <c r="H203" s="665" t="s">
        <v>545</v>
      </c>
      <c r="I203" s="665" t="s">
        <v>2828</v>
      </c>
      <c r="J203" s="665" t="s">
        <v>2829</v>
      </c>
      <c r="K203" s="665" t="s">
        <v>2830</v>
      </c>
      <c r="L203" s="666">
        <v>159.5</v>
      </c>
      <c r="M203" s="666">
        <v>1116.5</v>
      </c>
      <c r="N203" s="665">
        <v>7</v>
      </c>
      <c r="O203" s="748">
        <v>4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4</v>
      </c>
      <c r="B204" s="665" t="s">
        <v>2184</v>
      </c>
      <c r="C204" s="665" t="s">
        <v>2432</v>
      </c>
      <c r="D204" s="746" t="s">
        <v>3721</v>
      </c>
      <c r="E204" s="747" t="s">
        <v>2446</v>
      </c>
      <c r="F204" s="665" t="s">
        <v>2428</v>
      </c>
      <c r="G204" s="665" t="s">
        <v>2719</v>
      </c>
      <c r="H204" s="665" t="s">
        <v>545</v>
      </c>
      <c r="I204" s="665" t="s">
        <v>2831</v>
      </c>
      <c r="J204" s="665" t="s">
        <v>2832</v>
      </c>
      <c r="K204" s="665" t="s">
        <v>2833</v>
      </c>
      <c r="L204" s="666">
        <v>153.5</v>
      </c>
      <c r="M204" s="666">
        <v>460.5</v>
      </c>
      <c r="N204" s="665">
        <v>3</v>
      </c>
      <c r="O204" s="748">
        <v>1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4</v>
      </c>
      <c r="B205" s="665" t="s">
        <v>2184</v>
      </c>
      <c r="C205" s="665" t="s">
        <v>2432</v>
      </c>
      <c r="D205" s="746" t="s">
        <v>3721</v>
      </c>
      <c r="E205" s="747" t="s">
        <v>2446</v>
      </c>
      <c r="F205" s="665" t="s">
        <v>2428</v>
      </c>
      <c r="G205" s="665" t="s">
        <v>2719</v>
      </c>
      <c r="H205" s="665" t="s">
        <v>545</v>
      </c>
      <c r="I205" s="665" t="s">
        <v>2834</v>
      </c>
      <c r="J205" s="665" t="s">
        <v>2835</v>
      </c>
      <c r="K205" s="665" t="s">
        <v>2836</v>
      </c>
      <c r="L205" s="666">
        <v>498.24</v>
      </c>
      <c r="M205" s="666">
        <v>996.48</v>
      </c>
      <c r="N205" s="665">
        <v>2</v>
      </c>
      <c r="O205" s="748">
        <v>2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4</v>
      </c>
      <c r="B206" s="665" t="s">
        <v>2184</v>
      </c>
      <c r="C206" s="665" t="s">
        <v>2432</v>
      </c>
      <c r="D206" s="746" t="s">
        <v>3721</v>
      </c>
      <c r="E206" s="747" t="s">
        <v>2446</v>
      </c>
      <c r="F206" s="665" t="s">
        <v>2428</v>
      </c>
      <c r="G206" s="665" t="s">
        <v>2719</v>
      </c>
      <c r="H206" s="665" t="s">
        <v>545</v>
      </c>
      <c r="I206" s="665" t="s">
        <v>2837</v>
      </c>
      <c r="J206" s="665" t="s">
        <v>2838</v>
      </c>
      <c r="K206" s="665" t="s">
        <v>2839</v>
      </c>
      <c r="L206" s="666">
        <v>540</v>
      </c>
      <c r="M206" s="666">
        <v>540</v>
      </c>
      <c r="N206" s="665">
        <v>1</v>
      </c>
      <c r="O206" s="748">
        <v>1</v>
      </c>
      <c r="P206" s="666">
        <v>540</v>
      </c>
      <c r="Q206" s="681">
        <v>1</v>
      </c>
      <c r="R206" s="665">
        <v>1</v>
      </c>
      <c r="S206" s="681">
        <v>1</v>
      </c>
      <c r="T206" s="748">
        <v>1</v>
      </c>
      <c r="U206" s="704">
        <v>1</v>
      </c>
    </row>
    <row r="207" spans="1:21" ht="14.4" customHeight="1" x14ac:dyDescent="0.3">
      <c r="A207" s="664">
        <v>4</v>
      </c>
      <c r="B207" s="665" t="s">
        <v>2184</v>
      </c>
      <c r="C207" s="665" t="s">
        <v>2432</v>
      </c>
      <c r="D207" s="746" t="s">
        <v>3721</v>
      </c>
      <c r="E207" s="747" t="s">
        <v>2446</v>
      </c>
      <c r="F207" s="665" t="s">
        <v>2428</v>
      </c>
      <c r="G207" s="665" t="s">
        <v>2719</v>
      </c>
      <c r="H207" s="665" t="s">
        <v>545</v>
      </c>
      <c r="I207" s="665" t="s">
        <v>2840</v>
      </c>
      <c r="J207" s="665" t="s">
        <v>2841</v>
      </c>
      <c r="K207" s="665" t="s">
        <v>2842</v>
      </c>
      <c r="L207" s="666">
        <v>2816</v>
      </c>
      <c r="M207" s="666">
        <v>25344</v>
      </c>
      <c r="N207" s="665">
        <v>9</v>
      </c>
      <c r="O207" s="748">
        <v>1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4</v>
      </c>
      <c r="B208" s="665" t="s">
        <v>2184</v>
      </c>
      <c r="C208" s="665" t="s">
        <v>2432</v>
      </c>
      <c r="D208" s="746" t="s">
        <v>3721</v>
      </c>
      <c r="E208" s="747" t="s">
        <v>2446</v>
      </c>
      <c r="F208" s="665" t="s">
        <v>2428</v>
      </c>
      <c r="G208" s="665" t="s">
        <v>2719</v>
      </c>
      <c r="H208" s="665" t="s">
        <v>545</v>
      </c>
      <c r="I208" s="665" t="s">
        <v>2843</v>
      </c>
      <c r="J208" s="665" t="s">
        <v>2844</v>
      </c>
      <c r="K208" s="665" t="s">
        <v>2845</v>
      </c>
      <c r="L208" s="666">
        <v>319</v>
      </c>
      <c r="M208" s="666">
        <v>957</v>
      </c>
      <c r="N208" s="665">
        <v>3</v>
      </c>
      <c r="O208" s="748">
        <v>3</v>
      </c>
      <c r="P208" s="666">
        <v>638</v>
      </c>
      <c r="Q208" s="681">
        <v>0.66666666666666663</v>
      </c>
      <c r="R208" s="665">
        <v>2</v>
      </c>
      <c r="S208" s="681">
        <v>0.66666666666666663</v>
      </c>
      <c r="T208" s="748">
        <v>2</v>
      </c>
      <c r="U208" s="704">
        <v>0.66666666666666663</v>
      </c>
    </row>
    <row r="209" spans="1:21" ht="14.4" customHeight="1" x14ac:dyDescent="0.3">
      <c r="A209" s="664">
        <v>4</v>
      </c>
      <c r="B209" s="665" t="s">
        <v>2184</v>
      </c>
      <c r="C209" s="665" t="s">
        <v>2432</v>
      </c>
      <c r="D209" s="746" t="s">
        <v>3721</v>
      </c>
      <c r="E209" s="747" t="s">
        <v>2446</v>
      </c>
      <c r="F209" s="665" t="s">
        <v>2428</v>
      </c>
      <c r="G209" s="665" t="s">
        <v>2719</v>
      </c>
      <c r="H209" s="665" t="s">
        <v>545</v>
      </c>
      <c r="I209" s="665" t="s">
        <v>2846</v>
      </c>
      <c r="J209" s="665" t="s">
        <v>2847</v>
      </c>
      <c r="K209" s="665" t="s">
        <v>2848</v>
      </c>
      <c r="L209" s="666">
        <v>1987.45</v>
      </c>
      <c r="M209" s="666">
        <v>5962.35</v>
      </c>
      <c r="N209" s="665">
        <v>3</v>
      </c>
      <c r="O209" s="748">
        <v>1</v>
      </c>
      <c r="P209" s="666">
        <v>5962.35</v>
      </c>
      <c r="Q209" s="681">
        <v>1</v>
      </c>
      <c r="R209" s="665">
        <v>3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4</v>
      </c>
      <c r="B210" s="665" t="s">
        <v>2184</v>
      </c>
      <c r="C210" s="665" t="s">
        <v>2432</v>
      </c>
      <c r="D210" s="746" t="s">
        <v>3721</v>
      </c>
      <c r="E210" s="747" t="s">
        <v>2446</v>
      </c>
      <c r="F210" s="665" t="s">
        <v>2428</v>
      </c>
      <c r="G210" s="665" t="s">
        <v>2719</v>
      </c>
      <c r="H210" s="665" t="s">
        <v>545</v>
      </c>
      <c r="I210" s="665" t="s">
        <v>2849</v>
      </c>
      <c r="J210" s="665" t="s">
        <v>2850</v>
      </c>
      <c r="K210" s="665" t="s">
        <v>2851</v>
      </c>
      <c r="L210" s="666">
        <v>720</v>
      </c>
      <c r="M210" s="666">
        <v>720</v>
      </c>
      <c r="N210" s="665">
        <v>1</v>
      </c>
      <c r="O210" s="748">
        <v>1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4</v>
      </c>
      <c r="B211" s="665" t="s">
        <v>2184</v>
      </c>
      <c r="C211" s="665" t="s">
        <v>2432</v>
      </c>
      <c r="D211" s="746" t="s">
        <v>3721</v>
      </c>
      <c r="E211" s="747" t="s">
        <v>2446</v>
      </c>
      <c r="F211" s="665" t="s">
        <v>2428</v>
      </c>
      <c r="G211" s="665" t="s">
        <v>2719</v>
      </c>
      <c r="H211" s="665" t="s">
        <v>545</v>
      </c>
      <c r="I211" s="665" t="s">
        <v>2852</v>
      </c>
      <c r="J211" s="665" t="s">
        <v>2853</v>
      </c>
      <c r="K211" s="665" t="s">
        <v>2854</v>
      </c>
      <c r="L211" s="666">
        <v>1248</v>
      </c>
      <c r="M211" s="666">
        <v>4992</v>
      </c>
      <c r="N211" s="665">
        <v>4</v>
      </c>
      <c r="O211" s="748">
        <v>1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4</v>
      </c>
      <c r="B212" s="665" t="s">
        <v>2184</v>
      </c>
      <c r="C212" s="665" t="s">
        <v>2432</v>
      </c>
      <c r="D212" s="746" t="s">
        <v>3721</v>
      </c>
      <c r="E212" s="747" t="s">
        <v>2446</v>
      </c>
      <c r="F212" s="665" t="s">
        <v>2428</v>
      </c>
      <c r="G212" s="665" t="s">
        <v>2719</v>
      </c>
      <c r="H212" s="665" t="s">
        <v>545</v>
      </c>
      <c r="I212" s="665" t="s">
        <v>2855</v>
      </c>
      <c r="J212" s="665" t="s">
        <v>2856</v>
      </c>
      <c r="K212" s="665" t="s">
        <v>2857</v>
      </c>
      <c r="L212" s="666">
        <v>4748.2</v>
      </c>
      <c r="M212" s="666">
        <v>14244.599999999999</v>
      </c>
      <c r="N212" s="665">
        <v>3</v>
      </c>
      <c r="O212" s="748">
        <v>1</v>
      </c>
      <c r="P212" s="666">
        <v>14244.599999999999</v>
      </c>
      <c r="Q212" s="681">
        <v>1</v>
      </c>
      <c r="R212" s="665">
        <v>3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4</v>
      </c>
      <c r="B213" s="665" t="s">
        <v>2184</v>
      </c>
      <c r="C213" s="665" t="s">
        <v>2432</v>
      </c>
      <c r="D213" s="746" t="s">
        <v>3721</v>
      </c>
      <c r="E213" s="747" t="s">
        <v>2446</v>
      </c>
      <c r="F213" s="665" t="s">
        <v>2428</v>
      </c>
      <c r="G213" s="665" t="s">
        <v>2719</v>
      </c>
      <c r="H213" s="665" t="s">
        <v>545</v>
      </c>
      <c r="I213" s="665" t="s">
        <v>2858</v>
      </c>
      <c r="J213" s="665" t="s">
        <v>2859</v>
      </c>
      <c r="K213" s="665" t="s">
        <v>2860</v>
      </c>
      <c r="L213" s="666">
        <v>3000</v>
      </c>
      <c r="M213" s="666">
        <v>9000</v>
      </c>
      <c r="N213" s="665">
        <v>3</v>
      </c>
      <c r="O213" s="748">
        <v>1</v>
      </c>
      <c r="P213" s="666">
        <v>9000</v>
      </c>
      <c r="Q213" s="681">
        <v>1</v>
      </c>
      <c r="R213" s="665">
        <v>3</v>
      </c>
      <c r="S213" s="681">
        <v>1</v>
      </c>
      <c r="T213" s="748">
        <v>1</v>
      </c>
      <c r="U213" s="704">
        <v>1</v>
      </c>
    </row>
    <row r="214" spans="1:21" ht="14.4" customHeight="1" x14ac:dyDescent="0.3">
      <c r="A214" s="664">
        <v>4</v>
      </c>
      <c r="B214" s="665" t="s">
        <v>2184</v>
      </c>
      <c r="C214" s="665" t="s">
        <v>2432</v>
      </c>
      <c r="D214" s="746" t="s">
        <v>3721</v>
      </c>
      <c r="E214" s="747" t="s">
        <v>2446</v>
      </c>
      <c r="F214" s="665" t="s">
        <v>2428</v>
      </c>
      <c r="G214" s="665" t="s">
        <v>2719</v>
      </c>
      <c r="H214" s="665" t="s">
        <v>545</v>
      </c>
      <c r="I214" s="665" t="s">
        <v>2861</v>
      </c>
      <c r="J214" s="665" t="s">
        <v>2862</v>
      </c>
      <c r="K214" s="665" t="s">
        <v>2863</v>
      </c>
      <c r="L214" s="666">
        <v>2412.9</v>
      </c>
      <c r="M214" s="666">
        <v>14477.400000000001</v>
      </c>
      <c r="N214" s="665">
        <v>6</v>
      </c>
      <c r="O214" s="748">
        <v>1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4</v>
      </c>
      <c r="B215" s="665" t="s">
        <v>2184</v>
      </c>
      <c r="C215" s="665" t="s">
        <v>2432</v>
      </c>
      <c r="D215" s="746" t="s">
        <v>3721</v>
      </c>
      <c r="E215" s="747" t="s">
        <v>2446</v>
      </c>
      <c r="F215" s="665" t="s">
        <v>2428</v>
      </c>
      <c r="G215" s="665" t="s">
        <v>2719</v>
      </c>
      <c r="H215" s="665" t="s">
        <v>545</v>
      </c>
      <c r="I215" s="665" t="s">
        <v>2864</v>
      </c>
      <c r="J215" s="665" t="s">
        <v>2865</v>
      </c>
      <c r="K215" s="665" t="s">
        <v>2866</v>
      </c>
      <c r="L215" s="666">
        <v>1124.9000000000001</v>
      </c>
      <c r="M215" s="666">
        <v>10124.1</v>
      </c>
      <c r="N215" s="665">
        <v>9</v>
      </c>
      <c r="O215" s="748">
        <v>3</v>
      </c>
      <c r="P215" s="666">
        <v>6749.4000000000005</v>
      </c>
      <c r="Q215" s="681">
        <v>0.66666666666666674</v>
      </c>
      <c r="R215" s="665">
        <v>6</v>
      </c>
      <c r="S215" s="681">
        <v>0.66666666666666663</v>
      </c>
      <c r="T215" s="748">
        <v>2</v>
      </c>
      <c r="U215" s="704">
        <v>0.66666666666666663</v>
      </c>
    </row>
    <row r="216" spans="1:21" ht="14.4" customHeight="1" x14ac:dyDescent="0.3">
      <c r="A216" s="664">
        <v>4</v>
      </c>
      <c r="B216" s="665" t="s">
        <v>2184</v>
      </c>
      <c r="C216" s="665" t="s">
        <v>2432</v>
      </c>
      <c r="D216" s="746" t="s">
        <v>3721</v>
      </c>
      <c r="E216" s="747" t="s">
        <v>2446</v>
      </c>
      <c r="F216" s="665" t="s">
        <v>2428</v>
      </c>
      <c r="G216" s="665" t="s">
        <v>2719</v>
      </c>
      <c r="H216" s="665" t="s">
        <v>545</v>
      </c>
      <c r="I216" s="665" t="s">
        <v>2867</v>
      </c>
      <c r="J216" s="665" t="s">
        <v>2868</v>
      </c>
      <c r="K216" s="665" t="s">
        <v>2749</v>
      </c>
      <c r="L216" s="666">
        <v>590.5</v>
      </c>
      <c r="M216" s="666">
        <v>1771.5</v>
      </c>
      <c r="N216" s="665">
        <v>3</v>
      </c>
      <c r="O216" s="748">
        <v>2</v>
      </c>
      <c r="P216" s="666">
        <v>1181</v>
      </c>
      <c r="Q216" s="681">
        <v>0.66666666666666663</v>
      </c>
      <c r="R216" s="665">
        <v>2</v>
      </c>
      <c r="S216" s="681">
        <v>0.66666666666666663</v>
      </c>
      <c r="T216" s="748">
        <v>1</v>
      </c>
      <c r="U216" s="704">
        <v>0.5</v>
      </c>
    </row>
    <row r="217" spans="1:21" ht="14.4" customHeight="1" x14ac:dyDescent="0.3">
      <c r="A217" s="664">
        <v>4</v>
      </c>
      <c r="B217" s="665" t="s">
        <v>2184</v>
      </c>
      <c r="C217" s="665" t="s">
        <v>2432</v>
      </c>
      <c r="D217" s="746" t="s">
        <v>3721</v>
      </c>
      <c r="E217" s="747" t="s">
        <v>2446</v>
      </c>
      <c r="F217" s="665" t="s">
        <v>2428</v>
      </c>
      <c r="G217" s="665" t="s">
        <v>2719</v>
      </c>
      <c r="H217" s="665" t="s">
        <v>545</v>
      </c>
      <c r="I217" s="665" t="s">
        <v>2869</v>
      </c>
      <c r="J217" s="665" t="s">
        <v>2802</v>
      </c>
      <c r="K217" s="665" t="s">
        <v>2870</v>
      </c>
      <c r="L217" s="666">
        <v>3000</v>
      </c>
      <c r="M217" s="666">
        <v>9000</v>
      </c>
      <c r="N217" s="665">
        <v>3</v>
      </c>
      <c r="O217" s="748">
        <v>1</v>
      </c>
      <c r="P217" s="666">
        <v>9000</v>
      </c>
      <c r="Q217" s="681">
        <v>1</v>
      </c>
      <c r="R217" s="665">
        <v>3</v>
      </c>
      <c r="S217" s="681">
        <v>1</v>
      </c>
      <c r="T217" s="748">
        <v>1</v>
      </c>
      <c r="U217" s="704">
        <v>1</v>
      </c>
    </row>
    <row r="218" spans="1:21" ht="14.4" customHeight="1" x14ac:dyDescent="0.3">
      <c r="A218" s="664">
        <v>4</v>
      </c>
      <c r="B218" s="665" t="s">
        <v>2184</v>
      </c>
      <c r="C218" s="665" t="s">
        <v>2432</v>
      </c>
      <c r="D218" s="746" t="s">
        <v>3721</v>
      </c>
      <c r="E218" s="747" t="s">
        <v>2446</v>
      </c>
      <c r="F218" s="665" t="s">
        <v>2428</v>
      </c>
      <c r="G218" s="665" t="s">
        <v>2719</v>
      </c>
      <c r="H218" s="665" t="s">
        <v>545</v>
      </c>
      <c r="I218" s="665" t="s">
        <v>2871</v>
      </c>
      <c r="J218" s="665" t="s">
        <v>2872</v>
      </c>
      <c r="K218" s="665" t="s">
        <v>2740</v>
      </c>
      <c r="L218" s="666">
        <v>311</v>
      </c>
      <c r="M218" s="666">
        <v>1244</v>
      </c>
      <c r="N218" s="665">
        <v>4</v>
      </c>
      <c r="O218" s="748">
        <v>3</v>
      </c>
      <c r="P218" s="666">
        <v>1244</v>
      </c>
      <c r="Q218" s="681">
        <v>1</v>
      </c>
      <c r="R218" s="665">
        <v>4</v>
      </c>
      <c r="S218" s="681">
        <v>1</v>
      </c>
      <c r="T218" s="748">
        <v>3</v>
      </c>
      <c r="U218" s="704">
        <v>1</v>
      </c>
    </row>
    <row r="219" spans="1:21" ht="14.4" customHeight="1" x14ac:dyDescent="0.3">
      <c r="A219" s="664">
        <v>4</v>
      </c>
      <c r="B219" s="665" t="s">
        <v>2184</v>
      </c>
      <c r="C219" s="665" t="s">
        <v>2432</v>
      </c>
      <c r="D219" s="746" t="s">
        <v>3721</v>
      </c>
      <c r="E219" s="747" t="s">
        <v>2446</v>
      </c>
      <c r="F219" s="665" t="s">
        <v>2428</v>
      </c>
      <c r="G219" s="665" t="s">
        <v>2719</v>
      </c>
      <c r="H219" s="665" t="s">
        <v>545</v>
      </c>
      <c r="I219" s="665" t="s">
        <v>2873</v>
      </c>
      <c r="J219" s="665" t="s">
        <v>2874</v>
      </c>
      <c r="K219" s="665" t="s">
        <v>2875</v>
      </c>
      <c r="L219" s="666">
        <v>335.62</v>
      </c>
      <c r="M219" s="666">
        <v>671.24</v>
      </c>
      <c r="N219" s="665">
        <v>2</v>
      </c>
      <c r="O219" s="748">
        <v>1</v>
      </c>
      <c r="P219" s="666">
        <v>671.24</v>
      </c>
      <c r="Q219" s="681">
        <v>1</v>
      </c>
      <c r="R219" s="665">
        <v>2</v>
      </c>
      <c r="S219" s="681">
        <v>1</v>
      </c>
      <c r="T219" s="748">
        <v>1</v>
      </c>
      <c r="U219" s="704">
        <v>1</v>
      </c>
    </row>
    <row r="220" spans="1:21" ht="14.4" customHeight="1" x14ac:dyDescent="0.3">
      <c r="A220" s="664">
        <v>4</v>
      </c>
      <c r="B220" s="665" t="s">
        <v>2184</v>
      </c>
      <c r="C220" s="665" t="s">
        <v>2432</v>
      </c>
      <c r="D220" s="746" t="s">
        <v>3721</v>
      </c>
      <c r="E220" s="747" t="s">
        <v>2446</v>
      </c>
      <c r="F220" s="665" t="s">
        <v>2428</v>
      </c>
      <c r="G220" s="665" t="s">
        <v>2719</v>
      </c>
      <c r="H220" s="665" t="s">
        <v>545</v>
      </c>
      <c r="I220" s="665" t="s">
        <v>2876</v>
      </c>
      <c r="J220" s="665" t="s">
        <v>2877</v>
      </c>
      <c r="K220" s="665" t="s">
        <v>2878</v>
      </c>
      <c r="L220" s="666">
        <v>1070</v>
      </c>
      <c r="M220" s="666">
        <v>6420</v>
      </c>
      <c r="N220" s="665">
        <v>6</v>
      </c>
      <c r="O220" s="748">
        <v>1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4</v>
      </c>
      <c r="B221" s="665" t="s">
        <v>2184</v>
      </c>
      <c r="C221" s="665" t="s">
        <v>2432</v>
      </c>
      <c r="D221" s="746" t="s">
        <v>3721</v>
      </c>
      <c r="E221" s="747" t="s">
        <v>2446</v>
      </c>
      <c r="F221" s="665" t="s">
        <v>2428</v>
      </c>
      <c r="G221" s="665" t="s">
        <v>2719</v>
      </c>
      <c r="H221" s="665" t="s">
        <v>545</v>
      </c>
      <c r="I221" s="665" t="s">
        <v>2879</v>
      </c>
      <c r="J221" s="665" t="s">
        <v>2880</v>
      </c>
      <c r="K221" s="665" t="s">
        <v>2881</v>
      </c>
      <c r="L221" s="666">
        <v>539.6</v>
      </c>
      <c r="M221" s="666">
        <v>2698</v>
      </c>
      <c r="N221" s="665">
        <v>5</v>
      </c>
      <c r="O221" s="748">
        <v>2</v>
      </c>
      <c r="P221" s="666">
        <v>1079.2</v>
      </c>
      <c r="Q221" s="681">
        <v>0.4</v>
      </c>
      <c r="R221" s="665">
        <v>2</v>
      </c>
      <c r="S221" s="681">
        <v>0.4</v>
      </c>
      <c r="T221" s="748">
        <v>1</v>
      </c>
      <c r="U221" s="704">
        <v>0.5</v>
      </c>
    </row>
    <row r="222" spans="1:21" ht="14.4" customHeight="1" x14ac:dyDescent="0.3">
      <c r="A222" s="664">
        <v>4</v>
      </c>
      <c r="B222" s="665" t="s">
        <v>2184</v>
      </c>
      <c r="C222" s="665" t="s">
        <v>2432</v>
      </c>
      <c r="D222" s="746" t="s">
        <v>3721</v>
      </c>
      <c r="E222" s="747" t="s">
        <v>2446</v>
      </c>
      <c r="F222" s="665" t="s">
        <v>2428</v>
      </c>
      <c r="G222" s="665" t="s">
        <v>2719</v>
      </c>
      <c r="H222" s="665" t="s">
        <v>545</v>
      </c>
      <c r="I222" s="665" t="s">
        <v>2882</v>
      </c>
      <c r="J222" s="665" t="s">
        <v>2883</v>
      </c>
      <c r="K222" s="665" t="s">
        <v>2884</v>
      </c>
      <c r="L222" s="666">
        <v>1500</v>
      </c>
      <c r="M222" s="666">
        <v>6000</v>
      </c>
      <c r="N222" s="665">
        <v>4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4</v>
      </c>
      <c r="B223" s="665" t="s">
        <v>2184</v>
      </c>
      <c r="C223" s="665" t="s">
        <v>2432</v>
      </c>
      <c r="D223" s="746" t="s">
        <v>3721</v>
      </c>
      <c r="E223" s="747" t="s">
        <v>2446</v>
      </c>
      <c r="F223" s="665" t="s">
        <v>2428</v>
      </c>
      <c r="G223" s="665" t="s">
        <v>2719</v>
      </c>
      <c r="H223" s="665" t="s">
        <v>545</v>
      </c>
      <c r="I223" s="665" t="s">
        <v>2885</v>
      </c>
      <c r="J223" s="665" t="s">
        <v>2886</v>
      </c>
      <c r="K223" s="665" t="s">
        <v>2887</v>
      </c>
      <c r="L223" s="666">
        <v>2250</v>
      </c>
      <c r="M223" s="666">
        <v>2250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4</v>
      </c>
      <c r="B224" s="665" t="s">
        <v>2184</v>
      </c>
      <c r="C224" s="665" t="s">
        <v>2432</v>
      </c>
      <c r="D224" s="746" t="s">
        <v>3721</v>
      </c>
      <c r="E224" s="747" t="s">
        <v>2446</v>
      </c>
      <c r="F224" s="665" t="s">
        <v>2428</v>
      </c>
      <c r="G224" s="665" t="s">
        <v>2719</v>
      </c>
      <c r="H224" s="665" t="s">
        <v>545</v>
      </c>
      <c r="I224" s="665" t="s">
        <v>2888</v>
      </c>
      <c r="J224" s="665" t="s">
        <v>2889</v>
      </c>
      <c r="K224" s="665" t="s">
        <v>2890</v>
      </c>
      <c r="L224" s="666">
        <v>2505.27</v>
      </c>
      <c r="M224" s="666">
        <v>5010.54</v>
      </c>
      <c r="N224" s="665">
        <v>2</v>
      </c>
      <c r="O224" s="748">
        <v>1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4</v>
      </c>
      <c r="B225" s="665" t="s">
        <v>2184</v>
      </c>
      <c r="C225" s="665" t="s">
        <v>2432</v>
      </c>
      <c r="D225" s="746" t="s">
        <v>3721</v>
      </c>
      <c r="E225" s="747" t="s">
        <v>2446</v>
      </c>
      <c r="F225" s="665" t="s">
        <v>2428</v>
      </c>
      <c r="G225" s="665" t="s">
        <v>2719</v>
      </c>
      <c r="H225" s="665" t="s">
        <v>545</v>
      </c>
      <c r="I225" s="665" t="s">
        <v>2891</v>
      </c>
      <c r="J225" s="665" t="s">
        <v>2892</v>
      </c>
      <c r="K225" s="665" t="s">
        <v>2893</v>
      </c>
      <c r="L225" s="666">
        <v>1435.97</v>
      </c>
      <c r="M225" s="666">
        <v>8615.82</v>
      </c>
      <c r="N225" s="665">
        <v>6</v>
      </c>
      <c r="O225" s="748">
        <v>2</v>
      </c>
      <c r="P225" s="666">
        <v>8615.82</v>
      </c>
      <c r="Q225" s="681">
        <v>1</v>
      </c>
      <c r="R225" s="665">
        <v>6</v>
      </c>
      <c r="S225" s="681">
        <v>1</v>
      </c>
      <c r="T225" s="748">
        <v>2</v>
      </c>
      <c r="U225" s="704">
        <v>1</v>
      </c>
    </row>
    <row r="226" spans="1:21" ht="14.4" customHeight="1" x14ac:dyDescent="0.3">
      <c r="A226" s="664">
        <v>4</v>
      </c>
      <c r="B226" s="665" t="s">
        <v>2184</v>
      </c>
      <c r="C226" s="665" t="s">
        <v>2432</v>
      </c>
      <c r="D226" s="746" t="s">
        <v>3721</v>
      </c>
      <c r="E226" s="747" t="s">
        <v>2446</v>
      </c>
      <c r="F226" s="665" t="s">
        <v>2428</v>
      </c>
      <c r="G226" s="665" t="s">
        <v>2719</v>
      </c>
      <c r="H226" s="665" t="s">
        <v>545</v>
      </c>
      <c r="I226" s="665" t="s">
        <v>2894</v>
      </c>
      <c r="J226" s="665" t="s">
        <v>2895</v>
      </c>
      <c r="K226" s="665" t="s">
        <v>2896</v>
      </c>
      <c r="L226" s="666">
        <v>1500.3</v>
      </c>
      <c r="M226" s="666">
        <v>9001.7999999999993</v>
      </c>
      <c r="N226" s="665">
        <v>6</v>
      </c>
      <c r="O226" s="748">
        <v>1</v>
      </c>
      <c r="P226" s="666">
        <v>9001.7999999999993</v>
      </c>
      <c r="Q226" s="681">
        <v>1</v>
      </c>
      <c r="R226" s="665">
        <v>6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4</v>
      </c>
      <c r="B227" s="665" t="s">
        <v>2184</v>
      </c>
      <c r="C227" s="665" t="s">
        <v>2432</v>
      </c>
      <c r="D227" s="746" t="s">
        <v>3721</v>
      </c>
      <c r="E227" s="747" t="s">
        <v>2446</v>
      </c>
      <c r="F227" s="665" t="s">
        <v>2428</v>
      </c>
      <c r="G227" s="665" t="s">
        <v>2719</v>
      </c>
      <c r="H227" s="665" t="s">
        <v>545</v>
      </c>
      <c r="I227" s="665" t="s">
        <v>2897</v>
      </c>
      <c r="J227" s="665" t="s">
        <v>2898</v>
      </c>
      <c r="K227" s="665" t="s">
        <v>2899</v>
      </c>
      <c r="L227" s="666">
        <v>1235.4100000000001</v>
      </c>
      <c r="M227" s="666">
        <v>3706.2300000000005</v>
      </c>
      <c r="N227" s="665">
        <v>3</v>
      </c>
      <c r="O227" s="748">
        <v>1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4</v>
      </c>
      <c r="B228" s="665" t="s">
        <v>2184</v>
      </c>
      <c r="C228" s="665" t="s">
        <v>2432</v>
      </c>
      <c r="D228" s="746" t="s">
        <v>3721</v>
      </c>
      <c r="E228" s="747" t="s">
        <v>2446</v>
      </c>
      <c r="F228" s="665" t="s">
        <v>2428</v>
      </c>
      <c r="G228" s="665" t="s">
        <v>2719</v>
      </c>
      <c r="H228" s="665" t="s">
        <v>545</v>
      </c>
      <c r="I228" s="665" t="s">
        <v>2900</v>
      </c>
      <c r="J228" s="665" t="s">
        <v>2901</v>
      </c>
      <c r="K228" s="665" t="s">
        <v>2902</v>
      </c>
      <c r="L228" s="666">
        <v>1500.3</v>
      </c>
      <c r="M228" s="666">
        <v>3000.6</v>
      </c>
      <c r="N228" s="665">
        <v>2</v>
      </c>
      <c r="O228" s="748">
        <v>1</v>
      </c>
      <c r="P228" s="666">
        <v>3000.6</v>
      </c>
      <c r="Q228" s="681">
        <v>1</v>
      </c>
      <c r="R228" s="665">
        <v>2</v>
      </c>
      <c r="S228" s="681">
        <v>1</v>
      </c>
      <c r="T228" s="748">
        <v>1</v>
      </c>
      <c r="U228" s="704">
        <v>1</v>
      </c>
    </row>
    <row r="229" spans="1:21" ht="14.4" customHeight="1" x14ac:dyDescent="0.3">
      <c r="A229" s="664">
        <v>4</v>
      </c>
      <c r="B229" s="665" t="s">
        <v>2184</v>
      </c>
      <c r="C229" s="665" t="s">
        <v>2432</v>
      </c>
      <c r="D229" s="746" t="s">
        <v>3721</v>
      </c>
      <c r="E229" s="747" t="s">
        <v>2446</v>
      </c>
      <c r="F229" s="665" t="s">
        <v>2428</v>
      </c>
      <c r="G229" s="665" t="s">
        <v>2719</v>
      </c>
      <c r="H229" s="665" t="s">
        <v>545</v>
      </c>
      <c r="I229" s="665" t="s">
        <v>2903</v>
      </c>
      <c r="J229" s="665" t="s">
        <v>2904</v>
      </c>
      <c r="K229" s="665" t="s">
        <v>2905</v>
      </c>
      <c r="L229" s="666">
        <v>2814.63</v>
      </c>
      <c r="M229" s="666">
        <v>25331.67</v>
      </c>
      <c r="N229" s="665">
        <v>9</v>
      </c>
      <c r="O229" s="748">
        <v>2</v>
      </c>
      <c r="P229" s="666">
        <v>8443.89</v>
      </c>
      <c r="Q229" s="681">
        <v>0.33333333333333331</v>
      </c>
      <c r="R229" s="665">
        <v>3</v>
      </c>
      <c r="S229" s="681">
        <v>0.33333333333333331</v>
      </c>
      <c r="T229" s="748">
        <v>1</v>
      </c>
      <c r="U229" s="704">
        <v>0.5</v>
      </c>
    </row>
    <row r="230" spans="1:21" ht="14.4" customHeight="1" x14ac:dyDescent="0.3">
      <c r="A230" s="664">
        <v>4</v>
      </c>
      <c r="B230" s="665" t="s">
        <v>2184</v>
      </c>
      <c r="C230" s="665" t="s">
        <v>2432</v>
      </c>
      <c r="D230" s="746" t="s">
        <v>3721</v>
      </c>
      <c r="E230" s="747" t="s">
        <v>2446</v>
      </c>
      <c r="F230" s="665" t="s">
        <v>2428</v>
      </c>
      <c r="G230" s="665" t="s">
        <v>2719</v>
      </c>
      <c r="H230" s="665" t="s">
        <v>545</v>
      </c>
      <c r="I230" s="665" t="s">
        <v>2906</v>
      </c>
      <c r="J230" s="665" t="s">
        <v>2907</v>
      </c>
      <c r="K230" s="665" t="s">
        <v>2908</v>
      </c>
      <c r="L230" s="666">
        <v>1449.87</v>
      </c>
      <c r="M230" s="666">
        <v>5799.48</v>
      </c>
      <c r="N230" s="665">
        <v>4</v>
      </c>
      <c r="O230" s="748">
        <v>1</v>
      </c>
      <c r="P230" s="666">
        <v>5799.48</v>
      </c>
      <c r="Q230" s="681">
        <v>1</v>
      </c>
      <c r="R230" s="665">
        <v>4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4</v>
      </c>
      <c r="B231" s="665" t="s">
        <v>2184</v>
      </c>
      <c r="C231" s="665" t="s">
        <v>2432</v>
      </c>
      <c r="D231" s="746" t="s">
        <v>3721</v>
      </c>
      <c r="E231" s="747" t="s">
        <v>2446</v>
      </c>
      <c r="F231" s="665" t="s">
        <v>2428</v>
      </c>
      <c r="G231" s="665" t="s">
        <v>2719</v>
      </c>
      <c r="H231" s="665" t="s">
        <v>545</v>
      </c>
      <c r="I231" s="665" t="s">
        <v>2909</v>
      </c>
      <c r="J231" s="665" t="s">
        <v>2910</v>
      </c>
      <c r="K231" s="665" t="s">
        <v>2911</v>
      </c>
      <c r="L231" s="666">
        <v>5341.94</v>
      </c>
      <c r="M231" s="666">
        <v>5341.94</v>
      </c>
      <c r="N231" s="665">
        <v>1</v>
      </c>
      <c r="O231" s="748">
        <v>1</v>
      </c>
      <c r="P231" s="666">
        <v>5341.94</v>
      </c>
      <c r="Q231" s="681">
        <v>1</v>
      </c>
      <c r="R231" s="665">
        <v>1</v>
      </c>
      <c r="S231" s="681">
        <v>1</v>
      </c>
      <c r="T231" s="748">
        <v>1</v>
      </c>
      <c r="U231" s="704">
        <v>1</v>
      </c>
    </row>
    <row r="232" spans="1:21" ht="14.4" customHeight="1" x14ac:dyDescent="0.3">
      <c r="A232" s="664">
        <v>4</v>
      </c>
      <c r="B232" s="665" t="s">
        <v>2184</v>
      </c>
      <c r="C232" s="665" t="s">
        <v>2432</v>
      </c>
      <c r="D232" s="746" t="s">
        <v>3721</v>
      </c>
      <c r="E232" s="747" t="s">
        <v>2446</v>
      </c>
      <c r="F232" s="665" t="s">
        <v>2428</v>
      </c>
      <c r="G232" s="665" t="s">
        <v>2719</v>
      </c>
      <c r="H232" s="665" t="s">
        <v>545</v>
      </c>
      <c r="I232" s="665" t="s">
        <v>2912</v>
      </c>
      <c r="J232" s="665" t="s">
        <v>2770</v>
      </c>
      <c r="K232" s="665" t="s">
        <v>2913</v>
      </c>
      <c r="L232" s="666">
        <v>1500.3</v>
      </c>
      <c r="M232" s="666">
        <v>9001.7999999999993</v>
      </c>
      <c r="N232" s="665">
        <v>6</v>
      </c>
      <c r="O232" s="748">
        <v>1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4</v>
      </c>
      <c r="B233" s="665" t="s">
        <v>2184</v>
      </c>
      <c r="C233" s="665" t="s">
        <v>2432</v>
      </c>
      <c r="D233" s="746" t="s">
        <v>3721</v>
      </c>
      <c r="E233" s="747" t="s">
        <v>2446</v>
      </c>
      <c r="F233" s="665" t="s">
        <v>2428</v>
      </c>
      <c r="G233" s="665" t="s">
        <v>2685</v>
      </c>
      <c r="H233" s="665" t="s">
        <v>545</v>
      </c>
      <c r="I233" s="665" t="s">
        <v>2914</v>
      </c>
      <c r="J233" s="665" t="s">
        <v>2915</v>
      </c>
      <c r="K233" s="665" t="s">
        <v>2916</v>
      </c>
      <c r="L233" s="666">
        <v>410</v>
      </c>
      <c r="M233" s="666">
        <v>3280</v>
      </c>
      <c r="N233" s="665">
        <v>8</v>
      </c>
      <c r="O233" s="748">
        <v>8</v>
      </c>
      <c r="P233" s="666">
        <v>2870</v>
      </c>
      <c r="Q233" s="681">
        <v>0.875</v>
      </c>
      <c r="R233" s="665">
        <v>7</v>
      </c>
      <c r="S233" s="681">
        <v>0.875</v>
      </c>
      <c r="T233" s="748">
        <v>7</v>
      </c>
      <c r="U233" s="704">
        <v>0.875</v>
      </c>
    </row>
    <row r="234" spans="1:21" ht="14.4" customHeight="1" x14ac:dyDescent="0.3">
      <c r="A234" s="664">
        <v>4</v>
      </c>
      <c r="B234" s="665" t="s">
        <v>2184</v>
      </c>
      <c r="C234" s="665" t="s">
        <v>2432</v>
      </c>
      <c r="D234" s="746" t="s">
        <v>3721</v>
      </c>
      <c r="E234" s="747" t="s">
        <v>2446</v>
      </c>
      <c r="F234" s="665" t="s">
        <v>2428</v>
      </c>
      <c r="G234" s="665" t="s">
        <v>2917</v>
      </c>
      <c r="H234" s="665" t="s">
        <v>545</v>
      </c>
      <c r="I234" s="665" t="s">
        <v>2918</v>
      </c>
      <c r="J234" s="665" t="s">
        <v>2919</v>
      </c>
      <c r="K234" s="665" t="s">
        <v>2920</v>
      </c>
      <c r="L234" s="666">
        <v>900</v>
      </c>
      <c r="M234" s="666">
        <v>1800</v>
      </c>
      <c r="N234" s="665">
        <v>2</v>
      </c>
      <c r="O234" s="748">
        <v>2</v>
      </c>
      <c r="P234" s="666">
        <v>900</v>
      </c>
      <c r="Q234" s="681">
        <v>0.5</v>
      </c>
      <c r="R234" s="665">
        <v>1</v>
      </c>
      <c r="S234" s="681">
        <v>0.5</v>
      </c>
      <c r="T234" s="748">
        <v>1</v>
      </c>
      <c r="U234" s="704">
        <v>0.5</v>
      </c>
    </row>
    <row r="235" spans="1:21" ht="14.4" customHeight="1" x14ac:dyDescent="0.3">
      <c r="A235" s="664">
        <v>4</v>
      </c>
      <c r="B235" s="665" t="s">
        <v>2184</v>
      </c>
      <c r="C235" s="665" t="s">
        <v>2432</v>
      </c>
      <c r="D235" s="746" t="s">
        <v>3721</v>
      </c>
      <c r="E235" s="747" t="s">
        <v>2446</v>
      </c>
      <c r="F235" s="665" t="s">
        <v>2428</v>
      </c>
      <c r="G235" s="665" t="s">
        <v>2917</v>
      </c>
      <c r="H235" s="665" t="s">
        <v>545</v>
      </c>
      <c r="I235" s="665" t="s">
        <v>2921</v>
      </c>
      <c r="J235" s="665" t="s">
        <v>2922</v>
      </c>
      <c r="K235" s="665" t="s">
        <v>2923</v>
      </c>
      <c r="L235" s="666">
        <v>530.16999999999996</v>
      </c>
      <c r="M235" s="666">
        <v>530.16999999999996</v>
      </c>
      <c r="N235" s="665">
        <v>1</v>
      </c>
      <c r="O235" s="748">
        <v>1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4</v>
      </c>
      <c r="B236" s="665" t="s">
        <v>2184</v>
      </c>
      <c r="C236" s="665" t="s">
        <v>2432</v>
      </c>
      <c r="D236" s="746" t="s">
        <v>3721</v>
      </c>
      <c r="E236" s="747" t="s">
        <v>2446</v>
      </c>
      <c r="F236" s="665" t="s">
        <v>2428</v>
      </c>
      <c r="G236" s="665" t="s">
        <v>2924</v>
      </c>
      <c r="H236" s="665" t="s">
        <v>545</v>
      </c>
      <c r="I236" s="665" t="s">
        <v>2925</v>
      </c>
      <c r="J236" s="665" t="s">
        <v>2926</v>
      </c>
      <c r="K236" s="665" t="s">
        <v>2927</v>
      </c>
      <c r="L236" s="666">
        <v>182</v>
      </c>
      <c r="M236" s="666">
        <v>182</v>
      </c>
      <c r="N236" s="665">
        <v>1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4</v>
      </c>
      <c r="B237" s="665" t="s">
        <v>2184</v>
      </c>
      <c r="C237" s="665" t="s">
        <v>2432</v>
      </c>
      <c r="D237" s="746" t="s">
        <v>3721</v>
      </c>
      <c r="E237" s="747" t="s">
        <v>2447</v>
      </c>
      <c r="F237" s="665" t="s">
        <v>2426</v>
      </c>
      <c r="G237" s="665" t="s">
        <v>2479</v>
      </c>
      <c r="H237" s="665" t="s">
        <v>1027</v>
      </c>
      <c r="I237" s="665" t="s">
        <v>1688</v>
      </c>
      <c r="J237" s="665" t="s">
        <v>1129</v>
      </c>
      <c r="K237" s="665" t="s">
        <v>2480</v>
      </c>
      <c r="L237" s="666">
        <v>154.36000000000001</v>
      </c>
      <c r="M237" s="666">
        <v>308.72000000000003</v>
      </c>
      <c r="N237" s="665">
        <v>2</v>
      </c>
      <c r="O237" s="748">
        <v>1.5</v>
      </c>
      <c r="P237" s="666">
        <v>308.72000000000003</v>
      </c>
      <c r="Q237" s="681">
        <v>1</v>
      </c>
      <c r="R237" s="665">
        <v>2</v>
      </c>
      <c r="S237" s="681">
        <v>1</v>
      </c>
      <c r="T237" s="748">
        <v>1.5</v>
      </c>
      <c r="U237" s="704">
        <v>1</v>
      </c>
    </row>
    <row r="238" spans="1:21" ht="14.4" customHeight="1" x14ac:dyDescent="0.3">
      <c r="A238" s="664">
        <v>4</v>
      </c>
      <c r="B238" s="665" t="s">
        <v>2184</v>
      </c>
      <c r="C238" s="665" t="s">
        <v>2432</v>
      </c>
      <c r="D238" s="746" t="s">
        <v>3721</v>
      </c>
      <c r="E238" s="747" t="s">
        <v>2447</v>
      </c>
      <c r="F238" s="665" t="s">
        <v>2426</v>
      </c>
      <c r="G238" s="665" t="s">
        <v>2928</v>
      </c>
      <c r="H238" s="665" t="s">
        <v>1027</v>
      </c>
      <c r="I238" s="665" t="s">
        <v>2929</v>
      </c>
      <c r="J238" s="665" t="s">
        <v>2930</v>
      </c>
      <c r="K238" s="665" t="s">
        <v>2931</v>
      </c>
      <c r="L238" s="666">
        <v>70.540000000000006</v>
      </c>
      <c r="M238" s="666">
        <v>70.540000000000006</v>
      </c>
      <c r="N238" s="665">
        <v>1</v>
      </c>
      <c r="O238" s="748">
        <v>1</v>
      </c>
      <c r="P238" s="666">
        <v>70.540000000000006</v>
      </c>
      <c r="Q238" s="681">
        <v>1</v>
      </c>
      <c r="R238" s="665">
        <v>1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4</v>
      </c>
      <c r="B239" s="665" t="s">
        <v>2184</v>
      </c>
      <c r="C239" s="665" t="s">
        <v>2432</v>
      </c>
      <c r="D239" s="746" t="s">
        <v>3721</v>
      </c>
      <c r="E239" s="747" t="s">
        <v>2447</v>
      </c>
      <c r="F239" s="665" t="s">
        <v>2426</v>
      </c>
      <c r="G239" s="665" t="s">
        <v>2596</v>
      </c>
      <c r="H239" s="665" t="s">
        <v>545</v>
      </c>
      <c r="I239" s="665" t="s">
        <v>2932</v>
      </c>
      <c r="J239" s="665" t="s">
        <v>2933</v>
      </c>
      <c r="K239" s="665" t="s">
        <v>2633</v>
      </c>
      <c r="L239" s="666">
        <v>39.17</v>
      </c>
      <c r="M239" s="666">
        <v>39.17</v>
      </c>
      <c r="N239" s="665">
        <v>1</v>
      </c>
      <c r="O239" s="748">
        <v>1</v>
      </c>
      <c r="P239" s="666">
        <v>39.17</v>
      </c>
      <c r="Q239" s="681">
        <v>1</v>
      </c>
      <c r="R239" s="665">
        <v>1</v>
      </c>
      <c r="S239" s="681">
        <v>1</v>
      </c>
      <c r="T239" s="748">
        <v>1</v>
      </c>
      <c r="U239" s="704">
        <v>1</v>
      </c>
    </row>
    <row r="240" spans="1:21" ht="14.4" customHeight="1" x14ac:dyDescent="0.3">
      <c r="A240" s="664">
        <v>4</v>
      </c>
      <c r="B240" s="665" t="s">
        <v>2184</v>
      </c>
      <c r="C240" s="665" t="s">
        <v>2432</v>
      </c>
      <c r="D240" s="746" t="s">
        <v>3721</v>
      </c>
      <c r="E240" s="747" t="s">
        <v>2447</v>
      </c>
      <c r="F240" s="665" t="s">
        <v>2426</v>
      </c>
      <c r="G240" s="665" t="s">
        <v>2934</v>
      </c>
      <c r="H240" s="665" t="s">
        <v>545</v>
      </c>
      <c r="I240" s="665" t="s">
        <v>718</v>
      </c>
      <c r="J240" s="665" t="s">
        <v>719</v>
      </c>
      <c r="K240" s="665" t="s">
        <v>2935</v>
      </c>
      <c r="L240" s="666">
        <v>107.27</v>
      </c>
      <c r="M240" s="666">
        <v>643.62</v>
      </c>
      <c r="N240" s="665">
        <v>6</v>
      </c>
      <c r="O240" s="748">
        <v>2</v>
      </c>
      <c r="P240" s="666">
        <v>643.62</v>
      </c>
      <c r="Q240" s="681">
        <v>1</v>
      </c>
      <c r="R240" s="665">
        <v>6</v>
      </c>
      <c r="S240" s="681">
        <v>1</v>
      </c>
      <c r="T240" s="748">
        <v>2</v>
      </c>
      <c r="U240" s="704">
        <v>1</v>
      </c>
    </row>
    <row r="241" spans="1:21" ht="14.4" customHeight="1" x14ac:dyDescent="0.3">
      <c r="A241" s="664">
        <v>4</v>
      </c>
      <c r="B241" s="665" t="s">
        <v>2184</v>
      </c>
      <c r="C241" s="665" t="s">
        <v>2432</v>
      </c>
      <c r="D241" s="746" t="s">
        <v>3721</v>
      </c>
      <c r="E241" s="747" t="s">
        <v>2447</v>
      </c>
      <c r="F241" s="665" t="s">
        <v>2426</v>
      </c>
      <c r="G241" s="665" t="s">
        <v>2936</v>
      </c>
      <c r="H241" s="665" t="s">
        <v>545</v>
      </c>
      <c r="I241" s="665" t="s">
        <v>1669</v>
      </c>
      <c r="J241" s="665" t="s">
        <v>1670</v>
      </c>
      <c r="K241" s="665" t="s">
        <v>1671</v>
      </c>
      <c r="L241" s="666">
        <v>132.97999999999999</v>
      </c>
      <c r="M241" s="666">
        <v>265.95999999999998</v>
      </c>
      <c r="N241" s="665">
        <v>2</v>
      </c>
      <c r="O241" s="748">
        <v>1.5</v>
      </c>
      <c r="P241" s="666">
        <v>265.95999999999998</v>
      </c>
      <c r="Q241" s="681">
        <v>1</v>
      </c>
      <c r="R241" s="665">
        <v>2</v>
      </c>
      <c r="S241" s="681">
        <v>1</v>
      </c>
      <c r="T241" s="748">
        <v>1.5</v>
      </c>
      <c r="U241" s="704">
        <v>1</v>
      </c>
    </row>
    <row r="242" spans="1:21" ht="14.4" customHeight="1" x14ac:dyDescent="0.3">
      <c r="A242" s="664">
        <v>4</v>
      </c>
      <c r="B242" s="665" t="s">
        <v>2184</v>
      </c>
      <c r="C242" s="665" t="s">
        <v>2432</v>
      </c>
      <c r="D242" s="746" t="s">
        <v>3721</v>
      </c>
      <c r="E242" s="747" t="s">
        <v>2447</v>
      </c>
      <c r="F242" s="665" t="s">
        <v>2426</v>
      </c>
      <c r="G242" s="665" t="s">
        <v>2936</v>
      </c>
      <c r="H242" s="665" t="s">
        <v>545</v>
      </c>
      <c r="I242" s="665" t="s">
        <v>2937</v>
      </c>
      <c r="J242" s="665" t="s">
        <v>1670</v>
      </c>
      <c r="K242" s="665" t="s">
        <v>1671</v>
      </c>
      <c r="L242" s="666">
        <v>132.97999999999999</v>
      </c>
      <c r="M242" s="666">
        <v>132.97999999999999</v>
      </c>
      <c r="N242" s="665">
        <v>1</v>
      </c>
      <c r="O242" s="748">
        <v>1</v>
      </c>
      <c r="P242" s="666">
        <v>132.97999999999999</v>
      </c>
      <c r="Q242" s="681">
        <v>1</v>
      </c>
      <c r="R242" s="665">
        <v>1</v>
      </c>
      <c r="S242" s="681">
        <v>1</v>
      </c>
      <c r="T242" s="748">
        <v>1</v>
      </c>
      <c r="U242" s="704">
        <v>1</v>
      </c>
    </row>
    <row r="243" spans="1:21" ht="14.4" customHeight="1" x14ac:dyDescent="0.3">
      <c r="A243" s="664">
        <v>4</v>
      </c>
      <c r="B243" s="665" t="s">
        <v>2184</v>
      </c>
      <c r="C243" s="665" t="s">
        <v>2432</v>
      </c>
      <c r="D243" s="746" t="s">
        <v>3721</v>
      </c>
      <c r="E243" s="747" t="s">
        <v>2447</v>
      </c>
      <c r="F243" s="665" t="s">
        <v>2426</v>
      </c>
      <c r="G243" s="665" t="s">
        <v>2495</v>
      </c>
      <c r="H243" s="665" t="s">
        <v>545</v>
      </c>
      <c r="I243" s="665" t="s">
        <v>2569</v>
      </c>
      <c r="J243" s="665" t="s">
        <v>2570</v>
      </c>
      <c r="K243" s="665" t="s">
        <v>2571</v>
      </c>
      <c r="L243" s="666">
        <v>0</v>
      </c>
      <c r="M243" s="666">
        <v>0</v>
      </c>
      <c r="N243" s="665">
        <v>1</v>
      </c>
      <c r="O243" s="748">
        <v>1</v>
      </c>
      <c r="P243" s="666">
        <v>0</v>
      </c>
      <c r="Q243" s="681"/>
      <c r="R243" s="665">
        <v>1</v>
      </c>
      <c r="S243" s="681">
        <v>1</v>
      </c>
      <c r="T243" s="748">
        <v>1</v>
      </c>
      <c r="U243" s="704">
        <v>1</v>
      </c>
    </row>
    <row r="244" spans="1:21" ht="14.4" customHeight="1" x14ac:dyDescent="0.3">
      <c r="A244" s="664">
        <v>4</v>
      </c>
      <c r="B244" s="665" t="s">
        <v>2184</v>
      </c>
      <c r="C244" s="665" t="s">
        <v>2432</v>
      </c>
      <c r="D244" s="746" t="s">
        <v>3721</v>
      </c>
      <c r="E244" s="747" t="s">
        <v>2447</v>
      </c>
      <c r="F244" s="665" t="s">
        <v>2426</v>
      </c>
      <c r="G244" s="665" t="s">
        <v>2938</v>
      </c>
      <c r="H244" s="665" t="s">
        <v>1027</v>
      </c>
      <c r="I244" s="665" t="s">
        <v>2939</v>
      </c>
      <c r="J244" s="665" t="s">
        <v>2940</v>
      </c>
      <c r="K244" s="665" t="s">
        <v>1082</v>
      </c>
      <c r="L244" s="666">
        <v>0</v>
      </c>
      <c r="M244" s="666">
        <v>0</v>
      </c>
      <c r="N244" s="665">
        <v>1</v>
      </c>
      <c r="O244" s="748">
        <v>1</v>
      </c>
      <c r="P244" s="666">
        <v>0</v>
      </c>
      <c r="Q244" s="681"/>
      <c r="R244" s="665">
        <v>1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4</v>
      </c>
      <c r="B245" s="665" t="s">
        <v>2184</v>
      </c>
      <c r="C245" s="665" t="s">
        <v>2432</v>
      </c>
      <c r="D245" s="746" t="s">
        <v>3721</v>
      </c>
      <c r="E245" s="747" t="s">
        <v>2447</v>
      </c>
      <c r="F245" s="665" t="s">
        <v>2426</v>
      </c>
      <c r="G245" s="665" t="s">
        <v>2941</v>
      </c>
      <c r="H245" s="665" t="s">
        <v>545</v>
      </c>
      <c r="I245" s="665" t="s">
        <v>2942</v>
      </c>
      <c r="J245" s="665" t="s">
        <v>2943</v>
      </c>
      <c r="K245" s="665" t="s">
        <v>2944</v>
      </c>
      <c r="L245" s="666">
        <v>0</v>
      </c>
      <c r="M245" s="666">
        <v>0</v>
      </c>
      <c r="N245" s="665">
        <v>1</v>
      </c>
      <c r="O245" s="748">
        <v>0.5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4</v>
      </c>
      <c r="B246" s="665" t="s">
        <v>2184</v>
      </c>
      <c r="C246" s="665" t="s">
        <v>2432</v>
      </c>
      <c r="D246" s="746" t="s">
        <v>3721</v>
      </c>
      <c r="E246" s="747" t="s">
        <v>2447</v>
      </c>
      <c r="F246" s="665" t="s">
        <v>2426</v>
      </c>
      <c r="G246" s="665" t="s">
        <v>2492</v>
      </c>
      <c r="H246" s="665" t="s">
        <v>545</v>
      </c>
      <c r="I246" s="665" t="s">
        <v>2537</v>
      </c>
      <c r="J246" s="665" t="s">
        <v>1532</v>
      </c>
      <c r="K246" s="665" t="s">
        <v>1983</v>
      </c>
      <c r="L246" s="666">
        <v>57.64</v>
      </c>
      <c r="M246" s="666">
        <v>57.64</v>
      </c>
      <c r="N246" s="665">
        <v>1</v>
      </c>
      <c r="O246" s="748">
        <v>0.5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4</v>
      </c>
      <c r="B247" s="665" t="s">
        <v>2184</v>
      </c>
      <c r="C247" s="665" t="s">
        <v>2432</v>
      </c>
      <c r="D247" s="746" t="s">
        <v>3721</v>
      </c>
      <c r="E247" s="747" t="s">
        <v>2447</v>
      </c>
      <c r="F247" s="665" t="s">
        <v>2426</v>
      </c>
      <c r="G247" s="665" t="s">
        <v>2508</v>
      </c>
      <c r="H247" s="665" t="s">
        <v>545</v>
      </c>
      <c r="I247" s="665" t="s">
        <v>977</v>
      </c>
      <c r="J247" s="665" t="s">
        <v>978</v>
      </c>
      <c r="K247" s="665" t="s">
        <v>979</v>
      </c>
      <c r="L247" s="666">
        <v>108.44</v>
      </c>
      <c r="M247" s="666">
        <v>108.44</v>
      </c>
      <c r="N247" s="665">
        <v>1</v>
      </c>
      <c r="O247" s="748">
        <v>1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4</v>
      </c>
      <c r="B248" s="665" t="s">
        <v>2184</v>
      </c>
      <c r="C248" s="665" t="s">
        <v>2432</v>
      </c>
      <c r="D248" s="746" t="s">
        <v>3721</v>
      </c>
      <c r="E248" s="747" t="s">
        <v>2447</v>
      </c>
      <c r="F248" s="665" t="s">
        <v>2426</v>
      </c>
      <c r="G248" s="665" t="s">
        <v>2508</v>
      </c>
      <c r="H248" s="665" t="s">
        <v>545</v>
      </c>
      <c r="I248" s="665" t="s">
        <v>2945</v>
      </c>
      <c r="J248" s="665" t="s">
        <v>978</v>
      </c>
      <c r="K248" s="665" t="s">
        <v>2946</v>
      </c>
      <c r="L248" s="666">
        <v>54.23</v>
      </c>
      <c r="M248" s="666">
        <v>54.23</v>
      </c>
      <c r="N248" s="665">
        <v>1</v>
      </c>
      <c r="O248" s="748">
        <v>1</v>
      </c>
      <c r="P248" s="666">
        <v>54.23</v>
      </c>
      <c r="Q248" s="681">
        <v>1</v>
      </c>
      <c r="R248" s="665">
        <v>1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4</v>
      </c>
      <c r="B249" s="665" t="s">
        <v>2184</v>
      </c>
      <c r="C249" s="665" t="s">
        <v>2432</v>
      </c>
      <c r="D249" s="746" t="s">
        <v>3721</v>
      </c>
      <c r="E249" s="747" t="s">
        <v>2447</v>
      </c>
      <c r="F249" s="665" t="s">
        <v>2426</v>
      </c>
      <c r="G249" s="665" t="s">
        <v>2608</v>
      </c>
      <c r="H249" s="665" t="s">
        <v>545</v>
      </c>
      <c r="I249" s="665" t="s">
        <v>912</v>
      </c>
      <c r="J249" s="665" t="s">
        <v>913</v>
      </c>
      <c r="K249" s="665" t="s">
        <v>2609</v>
      </c>
      <c r="L249" s="666">
        <v>77.14</v>
      </c>
      <c r="M249" s="666">
        <v>77.14</v>
      </c>
      <c r="N249" s="665">
        <v>1</v>
      </c>
      <c r="O249" s="748">
        <v>1</v>
      </c>
      <c r="P249" s="666">
        <v>77.14</v>
      </c>
      <c r="Q249" s="681">
        <v>1</v>
      </c>
      <c r="R249" s="665">
        <v>1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4</v>
      </c>
      <c r="B250" s="665" t="s">
        <v>2184</v>
      </c>
      <c r="C250" s="665" t="s">
        <v>2432</v>
      </c>
      <c r="D250" s="746" t="s">
        <v>3721</v>
      </c>
      <c r="E250" s="747" t="s">
        <v>2447</v>
      </c>
      <c r="F250" s="665" t="s">
        <v>2426</v>
      </c>
      <c r="G250" s="665" t="s">
        <v>2947</v>
      </c>
      <c r="H250" s="665" t="s">
        <v>545</v>
      </c>
      <c r="I250" s="665" t="s">
        <v>2948</v>
      </c>
      <c r="J250" s="665" t="s">
        <v>1916</v>
      </c>
      <c r="K250" s="665" t="s">
        <v>2949</v>
      </c>
      <c r="L250" s="666">
        <v>22.44</v>
      </c>
      <c r="M250" s="666">
        <v>22.44</v>
      </c>
      <c r="N250" s="665">
        <v>1</v>
      </c>
      <c r="O250" s="748">
        <v>1</v>
      </c>
      <c r="P250" s="666">
        <v>22.44</v>
      </c>
      <c r="Q250" s="681">
        <v>1</v>
      </c>
      <c r="R250" s="665">
        <v>1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4</v>
      </c>
      <c r="B251" s="665" t="s">
        <v>2184</v>
      </c>
      <c r="C251" s="665" t="s">
        <v>2432</v>
      </c>
      <c r="D251" s="746" t="s">
        <v>3721</v>
      </c>
      <c r="E251" s="747" t="s">
        <v>2447</v>
      </c>
      <c r="F251" s="665" t="s">
        <v>2426</v>
      </c>
      <c r="G251" s="665" t="s">
        <v>2718</v>
      </c>
      <c r="H251" s="665" t="s">
        <v>545</v>
      </c>
      <c r="I251" s="665" t="s">
        <v>2950</v>
      </c>
      <c r="J251" s="665" t="s">
        <v>2951</v>
      </c>
      <c r="K251" s="665" t="s">
        <v>2400</v>
      </c>
      <c r="L251" s="666">
        <v>0</v>
      </c>
      <c r="M251" s="666">
        <v>0</v>
      </c>
      <c r="N251" s="665">
        <v>1</v>
      </c>
      <c r="O251" s="748">
        <v>1</v>
      </c>
      <c r="P251" s="666">
        <v>0</v>
      </c>
      <c r="Q251" s="681"/>
      <c r="R251" s="665">
        <v>1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4</v>
      </c>
      <c r="B252" s="665" t="s">
        <v>2184</v>
      </c>
      <c r="C252" s="665" t="s">
        <v>2432</v>
      </c>
      <c r="D252" s="746" t="s">
        <v>3721</v>
      </c>
      <c r="E252" s="747" t="s">
        <v>2447</v>
      </c>
      <c r="F252" s="665" t="s">
        <v>2427</v>
      </c>
      <c r="G252" s="665" t="s">
        <v>2533</v>
      </c>
      <c r="H252" s="665" t="s">
        <v>545</v>
      </c>
      <c r="I252" s="665" t="s">
        <v>2588</v>
      </c>
      <c r="J252" s="665" t="s">
        <v>2451</v>
      </c>
      <c r="K252" s="665"/>
      <c r="L252" s="666">
        <v>0</v>
      </c>
      <c r="M252" s="666">
        <v>0</v>
      </c>
      <c r="N252" s="665">
        <v>1</v>
      </c>
      <c r="O252" s="748">
        <v>1</v>
      </c>
      <c r="P252" s="666">
        <v>0</v>
      </c>
      <c r="Q252" s="681"/>
      <c r="R252" s="665">
        <v>1</v>
      </c>
      <c r="S252" s="681">
        <v>1</v>
      </c>
      <c r="T252" s="748">
        <v>1</v>
      </c>
      <c r="U252" s="704">
        <v>1</v>
      </c>
    </row>
    <row r="253" spans="1:21" ht="14.4" customHeight="1" x14ac:dyDescent="0.3">
      <c r="A253" s="664">
        <v>4</v>
      </c>
      <c r="B253" s="665" t="s">
        <v>2184</v>
      </c>
      <c r="C253" s="665" t="s">
        <v>2432</v>
      </c>
      <c r="D253" s="746" t="s">
        <v>3721</v>
      </c>
      <c r="E253" s="747" t="s">
        <v>2447</v>
      </c>
      <c r="F253" s="665" t="s">
        <v>2427</v>
      </c>
      <c r="G253" s="665" t="s">
        <v>2533</v>
      </c>
      <c r="H253" s="665" t="s">
        <v>545</v>
      </c>
      <c r="I253" s="665" t="s">
        <v>2534</v>
      </c>
      <c r="J253" s="665" t="s">
        <v>2451</v>
      </c>
      <c r="K253" s="665"/>
      <c r="L253" s="666">
        <v>0</v>
      </c>
      <c r="M253" s="666">
        <v>0</v>
      </c>
      <c r="N253" s="665">
        <v>1</v>
      </c>
      <c r="O253" s="748">
        <v>1</v>
      </c>
      <c r="P253" s="666">
        <v>0</v>
      </c>
      <c r="Q253" s="681"/>
      <c r="R253" s="665">
        <v>1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4</v>
      </c>
      <c r="B254" s="665" t="s">
        <v>2184</v>
      </c>
      <c r="C254" s="665" t="s">
        <v>2432</v>
      </c>
      <c r="D254" s="746" t="s">
        <v>3721</v>
      </c>
      <c r="E254" s="747" t="s">
        <v>2447</v>
      </c>
      <c r="F254" s="665" t="s">
        <v>2428</v>
      </c>
      <c r="G254" s="665" t="s">
        <v>2667</v>
      </c>
      <c r="H254" s="665" t="s">
        <v>545</v>
      </c>
      <c r="I254" s="665" t="s">
        <v>2952</v>
      </c>
      <c r="J254" s="665" t="s">
        <v>2953</v>
      </c>
      <c r="K254" s="665" t="s">
        <v>2954</v>
      </c>
      <c r="L254" s="666">
        <v>25</v>
      </c>
      <c r="M254" s="666">
        <v>25</v>
      </c>
      <c r="N254" s="665">
        <v>1</v>
      </c>
      <c r="O254" s="748">
        <v>1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4</v>
      </c>
      <c r="B255" s="665" t="s">
        <v>2184</v>
      </c>
      <c r="C255" s="665" t="s">
        <v>2432</v>
      </c>
      <c r="D255" s="746" t="s">
        <v>3721</v>
      </c>
      <c r="E255" s="747" t="s">
        <v>2447</v>
      </c>
      <c r="F255" s="665" t="s">
        <v>2428</v>
      </c>
      <c r="G255" s="665" t="s">
        <v>2667</v>
      </c>
      <c r="H255" s="665" t="s">
        <v>545</v>
      </c>
      <c r="I255" s="665" t="s">
        <v>2955</v>
      </c>
      <c r="J255" s="665" t="s">
        <v>2953</v>
      </c>
      <c r="K255" s="665" t="s">
        <v>2956</v>
      </c>
      <c r="L255" s="666">
        <v>100</v>
      </c>
      <c r="M255" s="666">
        <v>400</v>
      </c>
      <c r="N255" s="665">
        <v>4</v>
      </c>
      <c r="O255" s="748">
        <v>3</v>
      </c>
      <c r="P255" s="666">
        <v>400</v>
      </c>
      <c r="Q255" s="681">
        <v>1</v>
      </c>
      <c r="R255" s="665">
        <v>4</v>
      </c>
      <c r="S255" s="681">
        <v>1</v>
      </c>
      <c r="T255" s="748">
        <v>3</v>
      </c>
      <c r="U255" s="704">
        <v>1</v>
      </c>
    </row>
    <row r="256" spans="1:21" ht="14.4" customHeight="1" x14ac:dyDescent="0.3">
      <c r="A256" s="664">
        <v>4</v>
      </c>
      <c r="B256" s="665" t="s">
        <v>2184</v>
      </c>
      <c r="C256" s="665" t="s">
        <v>2432</v>
      </c>
      <c r="D256" s="746" t="s">
        <v>3721</v>
      </c>
      <c r="E256" s="747" t="s">
        <v>2447</v>
      </c>
      <c r="F256" s="665" t="s">
        <v>2428</v>
      </c>
      <c r="G256" s="665" t="s">
        <v>2667</v>
      </c>
      <c r="H256" s="665" t="s">
        <v>545</v>
      </c>
      <c r="I256" s="665" t="s">
        <v>2957</v>
      </c>
      <c r="J256" s="665" t="s">
        <v>2958</v>
      </c>
      <c r="K256" s="665" t="s">
        <v>2959</v>
      </c>
      <c r="L256" s="666">
        <v>99</v>
      </c>
      <c r="M256" s="666">
        <v>1188</v>
      </c>
      <c r="N256" s="665">
        <v>12</v>
      </c>
      <c r="O256" s="748">
        <v>6</v>
      </c>
      <c r="P256" s="666">
        <v>990</v>
      </c>
      <c r="Q256" s="681">
        <v>0.83333333333333337</v>
      </c>
      <c r="R256" s="665">
        <v>10</v>
      </c>
      <c r="S256" s="681">
        <v>0.83333333333333337</v>
      </c>
      <c r="T256" s="748">
        <v>5</v>
      </c>
      <c r="U256" s="704">
        <v>0.83333333333333337</v>
      </c>
    </row>
    <row r="257" spans="1:21" ht="14.4" customHeight="1" x14ac:dyDescent="0.3">
      <c r="A257" s="664">
        <v>4</v>
      </c>
      <c r="B257" s="665" t="s">
        <v>2184</v>
      </c>
      <c r="C257" s="665" t="s">
        <v>2432</v>
      </c>
      <c r="D257" s="746" t="s">
        <v>3721</v>
      </c>
      <c r="E257" s="747" t="s">
        <v>2447</v>
      </c>
      <c r="F257" s="665" t="s">
        <v>2428</v>
      </c>
      <c r="G257" s="665" t="s">
        <v>2667</v>
      </c>
      <c r="H257" s="665" t="s">
        <v>545</v>
      </c>
      <c r="I257" s="665" t="s">
        <v>2960</v>
      </c>
      <c r="J257" s="665" t="s">
        <v>2958</v>
      </c>
      <c r="K257" s="665" t="s">
        <v>2961</v>
      </c>
      <c r="L257" s="666">
        <v>25</v>
      </c>
      <c r="M257" s="666">
        <v>25</v>
      </c>
      <c r="N257" s="665">
        <v>1</v>
      </c>
      <c r="O257" s="748">
        <v>1</v>
      </c>
      <c r="P257" s="666">
        <v>25</v>
      </c>
      <c r="Q257" s="681">
        <v>1</v>
      </c>
      <c r="R257" s="665">
        <v>1</v>
      </c>
      <c r="S257" s="681">
        <v>1</v>
      </c>
      <c r="T257" s="748">
        <v>1</v>
      </c>
      <c r="U257" s="704">
        <v>1</v>
      </c>
    </row>
    <row r="258" spans="1:21" ht="14.4" customHeight="1" x14ac:dyDescent="0.3">
      <c r="A258" s="664">
        <v>4</v>
      </c>
      <c r="B258" s="665" t="s">
        <v>2184</v>
      </c>
      <c r="C258" s="665" t="s">
        <v>2432</v>
      </c>
      <c r="D258" s="746" t="s">
        <v>3721</v>
      </c>
      <c r="E258" s="747" t="s">
        <v>2447</v>
      </c>
      <c r="F258" s="665" t="s">
        <v>2428</v>
      </c>
      <c r="G258" s="665" t="s">
        <v>2685</v>
      </c>
      <c r="H258" s="665" t="s">
        <v>545</v>
      </c>
      <c r="I258" s="665" t="s">
        <v>2914</v>
      </c>
      <c r="J258" s="665" t="s">
        <v>2915</v>
      </c>
      <c r="K258" s="665" t="s">
        <v>2916</v>
      </c>
      <c r="L258" s="666">
        <v>410</v>
      </c>
      <c r="M258" s="666">
        <v>4100</v>
      </c>
      <c r="N258" s="665">
        <v>10</v>
      </c>
      <c r="O258" s="748">
        <v>10</v>
      </c>
      <c r="P258" s="666">
        <v>4100</v>
      </c>
      <c r="Q258" s="681">
        <v>1</v>
      </c>
      <c r="R258" s="665">
        <v>10</v>
      </c>
      <c r="S258" s="681">
        <v>1</v>
      </c>
      <c r="T258" s="748">
        <v>10</v>
      </c>
      <c r="U258" s="704">
        <v>1</v>
      </c>
    </row>
    <row r="259" spans="1:21" ht="14.4" customHeight="1" x14ac:dyDescent="0.3">
      <c r="A259" s="664">
        <v>4</v>
      </c>
      <c r="B259" s="665" t="s">
        <v>2184</v>
      </c>
      <c r="C259" s="665" t="s">
        <v>2432</v>
      </c>
      <c r="D259" s="746" t="s">
        <v>3721</v>
      </c>
      <c r="E259" s="747" t="s">
        <v>2447</v>
      </c>
      <c r="F259" s="665" t="s">
        <v>2428</v>
      </c>
      <c r="G259" s="665" t="s">
        <v>2685</v>
      </c>
      <c r="H259" s="665" t="s">
        <v>545</v>
      </c>
      <c r="I259" s="665" t="s">
        <v>2686</v>
      </c>
      <c r="J259" s="665" t="s">
        <v>2687</v>
      </c>
      <c r="K259" s="665" t="s">
        <v>2688</v>
      </c>
      <c r="L259" s="666">
        <v>566</v>
      </c>
      <c r="M259" s="666">
        <v>566</v>
      </c>
      <c r="N259" s="665">
        <v>1</v>
      </c>
      <c r="O259" s="748">
        <v>1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4</v>
      </c>
      <c r="B260" s="665" t="s">
        <v>2184</v>
      </c>
      <c r="C260" s="665" t="s">
        <v>2432</v>
      </c>
      <c r="D260" s="746" t="s">
        <v>3721</v>
      </c>
      <c r="E260" s="747" t="s">
        <v>2447</v>
      </c>
      <c r="F260" s="665" t="s">
        <v>2428</v>
      </c>
      <c r="G260" s="665" t="s">
        <v>2917</v>
      </c>
      <c r="H260" s="665" t="s">
        <v>545</v>
      </c>
      <c r="I260" s="665" t="s">
        <v>2918</v>
      </c>
      <c r="J260" s="665" t="s">
        <v>2919</v>
      </c>
      <c r="K260" s="665" t="s">
        <v>2920</v>
      </c>
      <c r="L260" s="666">
        <v>900</v>
      </c>
      <c r="M260" s="666">
        <v>15300</v>
      </c>
      <c r="N260" s="665">
        <v>17</v>
      </c>
      <c r="O260" s="748">
        <v>17</v>
      </c>
      <c r="P260" s="666">
        <v>12600</v>
      </c>
      <c r="Q260" s="681">
        <v>0.82352941176470584</v>
      </c>
      <c r="R260" s="665">
        <v>14</v>
      </c>
      <c r="S260" s="681">
        <v>0.82352941176470584</v>
      </c>
      <c r="T260" s="748">
        <v>14</v>
      </c>
      <c r="U260" s="704">
        <v>0.82352941176470584</v>
      </c>
    </row>
    <row r="261" spans="1:21" ht="14.4" customHeight="1" x14ac:dyDescent="0.3">
      <c r="A261" s="664">
        <v>4</v>
      </c>
      <c r="B261" s="665" t="s">
        <v>2184</v>
      </c>
      <c r="C261" s="665" t="s">
        <v>2432</v>
      </c>
      <c r="D261" s="746" t="s">
        <v>3721</v>
      </c>
      <c r="E261" s="747" t="s">
        <v>2447</v>
      </c>
      <c r="F261" s="665" t="s">
        <v>2428</v>
      </c>
      <c r="G261" s="665" t="s">
        <v>2917</v>
      </c>
      <c r="H261" s="665" t="s">
        <v>545</v>
      </c>
      <c r="I261" s="665" t="s">
        <v>2962</v>
      </c>
      <c r="J261" s="665" t="s">
        <v>2963</v>
      </c>
      <c r="K261" s="665" t="s">
        <v>2964</v>
      </c>
      <c r="L261" s="666">
        <v>378.48</v>
      </c>
      <c r="M261" s="666">
        <v>1513.92</v>
      </c>
      <c r="N261" s="665">
        <v>4</v>
      </c>
      <c r="O261" s="748">
        <v>4</v>
      </c>
      <c r="P261" s="666">
        <v>1513.92</v>
      </c>
      <c r="Q261" s="681">
        <v>1</v>
      </c>
      <c r="R261" s="665">
        <v>4</v>
      </c>
      <c r="S261" s="681">
        <v>1</v>
      </c>
      <c r="T261" s="748">
        <v>4</v>
      </c>
      <c r="U261" s="704">
        <v>1</v>
      </c>
    </row>
    <row r="262" spans="1:21" ht="14.4" customHeight="1" x14ac:dyDescent="0.3">
      <c r="A262" s="664">
        <v>4</v>
      </c>
      <c r="B262" s="665" t="s">
        <v>2184</v>
      </c>
      <c r="C262" s="665" t="s">
        <v>2432</v>
      </c>
      <c r="D262" s="746" t="s">
        <v>3721</v>
      </c>
      <c r="E262" s="747" t="s">
        <v>2447</v>
      </c>
      <c r="F262" s="665" t="s">
        <v>2428</v>
      </c>
      <c r="G262" s="665" t="s">
        <v>2917</v>
      </c>
      <c r="H262" s="665" t="s">
        <v>545</v>
      </c>
      <c r="I262" s="665" t="s">
        <v>2965</v>
      </c>
      <c r="J262" s="665" t="s">
        <v>2966</v>
      </c>
      <c r="K262" s="665" t="s">
        <v>2967</v>
      </c>
      <c r="L262" s="666">
        <v>378.48</v>
      </c>
      <c r="M262" s="666">
        <v>378.48</v>
      </c>
      <c r="N262" s="665">
        <v>1</v>
      </c>
      <c r="O262" s="748">
        <v>1</v>
      </c>
      <c r="P262" s="666">
        <v>378.48</v>
      </c>
      <c r="Q262" s="681">
        <v>1</v>
      </c>
      <c r="R262" s="665">
        <v>1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4</v>
      </c>
      <c r="B263" s="665" t="s">
        <v>2184</v>
      </c>
      <c r="C263" s="665" t="s">
        <v>2432</v>
      </c>
      <c r="D263" s="746" t="s">
        <v>3721</v>
      </c>
      <c r="E263" s="747" t="s">
        <v>2447</v>
      </c>
      <c r="F263" s="665" t="s">
        <v>2428</v>
      </c>
      <c r="G263" s="665" t="s">
        <v>2968</v>
      </c>
      <c r="H263" s="665" t="s">
        <v>545</v>
      </c>
      <c r="I263" s="665" t="s">
        <v>2969</v>
      </c>
      <c r="J263" s="665" t="s">
        <v>2970</v>
      </c>
      <c r="K263" s="665" t="s">
        <v>2971</v>
      </c>
      <c r="L263" s="666">
        <v>0</v>
      </c>
      <c r="M263" s="666">
        <v>0</v>
      </c>
      <c r="N263" s="665">
        <v>1</v>
      </c>
      <c r="O263" s="748">
        <v>1</v>
      </c>
      <c r="P263" s="666"/>
      <c r="Q263" s="681"/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4</v>
      </c>
      <c r="B264" s="665" t="s">
        <v>2184</v>
      </c>
      <c r="C264" s="665" t="s">
        <v>2432</v>
      </c>
      <c r="D264" s="746" t="s">
        <v>3721</v>
      </c>
      <c r="E264" s="747" t="s">
        <v>2449</v>
      </c>
      <c r="F264" s="665" t="s">
        <v>2426</v>
      </c>
      <c r="G264" s="665" t="s">
        <v>2479</v>
      </c>
      <c r="H264" s="665" t="s">
        <v>1027</v>
      </c>
      <c r="I264" s="665" t="s">
        <v>1688</v>
      </c>
      <c r="J264" s="665" t="s">
        <v>1129</v>
      </c>
      <c r="K264" s="665" t="s">
        <v>2480</v>
      </c>
      <c r="L264" s="666">
        <v>154.36000000000001</v>
      </c>
      <c r="M264" s="666">
        <v>308.72000000000003</v>
      </c>
      <c r="N264" s="665">
        <v>2</v>
      </c>
      <c r="O264" s="748">
        <v>1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4</v>
      </c>
      <c r="B265" s="665" t="s">
        <v>2184</v>
      </c>
      <c r="C265" s="665" t="s">
        <v>2432</v>
      </c>
      <c r="D265" s="746" t="s">
        <v>3721</v>
      </c>
      <c r="E265" s="747" t="s">
        <v>2449</v>
      </c>
      <c r="F265" s="665" t="s">
        <v>2426</v>
      </c>
      <c r="G265" s="665" t="s">
        <v>2928</v>
      </c>
      <c r="H265" s="665" t="s">
        <v>1027</v>
      </c>
      <c r="I265" s="665" t="s">
        <v>2929</v>
      </c>
      <c r="J265" s="665" t="s">
        <v>2930</v>
      </c>
      <c r="K265" s="665" t="s">
        <v>2931</v>
      </c>
      <c r="L265" s="666">
        <v>70.540000000000006</v>
      </c>
      <c r="M265" s="666">
        <v>141.08000000000001</v>
      </c>
      <c r="N265" s="665">
        <v>2</v>
      </c>
      <c r="O265" s="748">
        <v>1</v>
      </c>
      <c r="P265" s="666">
        <v>141.08000000000001</v>
      </c>
      <c r="Q265" s="681">
        <v>1</v>
      </c>
      <c r="R265" s="665">
        <v>2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4</v>
      </c>
      <c r="B266" s="665" t="s">
        <v>2184</v>
      </c>
      <c r="C266" s="665" t="s">
        <v>2432</v>
      </c>
      <c r="D266" s="746" t="s">
        <v>3721</v>
      </c>
      <c r="E266" s="747" t="s">
        <v>2449</v>
      </c>
      <c r="F266" s="665" t="s">
        <v>2426</v>
      </c>
      <c r="G266" s="665" t="s">
        <v>2494</v>
      </c>
      <c r="H266" s="665" t="s">
        <v>545</v>
      </c>
      <c r="I266" s="665" t="s">
        <v>2972</v>
      </c>
      <c r="J266" s="665" t="s">
        <v>2973</v>
      </c>
      <c r="K266" s="665" t="s">
        <v>2974</v>
      </c>
      <c r="L266" s="666">
        <v>121.8</v>
      </c>
      <c r="M266" s="666">
        <v>121.8</v>
      </c>
      <c r="N266" s="665">
        <v>1</v>
      </c>
      <c r="O266" s="748">
        <v>1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4</v>
      </c>
      <c r="B267" s="665" t="s">
        <v>2184</v>
      </c>
      <c r="C267" s="665" t="s">
        <v>2432</v>
      </c>
      <c r="D267" s="746" t="s">
        <v>3721</v>
      </c>
      <c r="E267" s="747" t="s">
        <v>2449</v>
      </c>
      <c r="F267" s="665" t="s">
        <v>2426</v>
      </c>
      <c r="G267" s="665" t="s">
        <v>2494</v>
      </c>
      <c r="H267" s="665" t="s">
        <v>545</v>
      </c>
      <c r="I267" s="665" t="s">
        <v>2975</v>
      </c>
      <c r="J267" s="665" t="s">
        <v>2976</v>
      </c>
      <c r="K267" s="665" t="s">
        <v>2977</v>
      </c>
      <c r="L267" s="666">
        <v>0</v>
      </c>
      <c r="M267" s="666">
        <v>0</v>
      </c>
      <c r="N267" s="665">
        <v>1</v>
      </c>
      <c r="O267" s="748">
        <v>1</v>
      </c>
      <c r="P267" s="666">
        <v>0</v>
      </c>
      <c r="Q267" s="681"/>
      <c r="R267" s="665">
        <v>1</v>
      </c>
      <c r="S267" s="681">
        <v>1</v>
      </c>
      <c r="T267" s="748">
        <v>1</v>
      </c>
      <c r="U267" s="704">
        <v>1</v>
      </c>
    </row>
    <row r="268" spans="1:21" ht="14.4" customHeight="1" x14ac:dyDescent="0.3">
      <c r="A268" s="664">
        <v>4</v>
      </c>
      <c r="B268" s="665" t="s">
        <v>2184</v>
      </c>
      <c r="C268" s="665" t="s">
        <v>2432</v>
      </c>
      <c r="D268" s="746" t="s">
        <v>3721</v>
      </c>
      <c r="E268" s="747" t="s">
        <v>2449</v>
      </c>
      <c r="F268" s="665" t="s">
        <v>2426</v>
      </c>
      <c r="G268" s="665" t="s">
        <v>2978</v>
      </c>
      <c r="H268" s="665" t="s">
        <v>545</v>
      </c>
      <c r="I268" s="665" t="s">
        <v>2979</v>
      </c>
      <c r="J268" s="665" t="s">
        <v>2980</v>
      </c>
      <c r="K268" s="665" t="s">
        <v>2981</v>
      </c>
      <c r="L268" s="666">
        <v>55.58</v>
      </c>
      <c r="M268" s="666">
        <v>55.58</v>
      </c>
      <c r="N268" s="665">
        <v>1</v>
      </c>
      <c r="O268" s="748">
        <v>0.5</v>
      </c>
      <c r="P268" s="666">
        <v>55.58</v>
      </c>
      <c r="Q268" s="681">
        <v>1</v>
      </c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4</v>
      </c>
      <c r="B269" s="665" t="s">
        <v>2184</v>
      </c>
      <c r="C269" s="665" t="s">
        <v>2432</v>
      </c>
      <c r="D269" s="746" t="s">
        <v>3721</v>
      </c>
      <c r="E269" s="747" t="s">
        <v>2449</v>
      </c>
      <c r="F269" s="665" t="s">
        <v>2426</v>
      </c>
      <c r="G269" s="665" t="s">
        <v>2694</v>
      </c>
      <c r="H269" s="665" t="s">
        <v>545</v>
      </c>
      <c r="I269" s="665" t="s">
        <v>714</v>
      </c>
      <c r="J269" s="665" t="s">
        <v>715</v>
      </c>
      <c r="K269" s="665" t="s">
        <v>2695</v>
      </c>
      <c r="L269" s="666">
        <v>256.67</v>
      </c>
      <c r="M269" s="666">
        <v>256.67</v>
      </c>
      <c r="N269" s="665">
        <v>1</v>
      </c>
      <c r="O269" s="748">
        <v>1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4</v>
      </c>
      <c r="B270" s="665" t="s">
        <v>2184</v>
      </c>
      <c r="C270" s="665" t="s">
        <v>2432</v>
      </c>
      <c r="D270" s="746" t="s">
        <v>3721</v>
      </c>
      <c r="E270" s="747" t="s">
        <v>2449</v>
      </c>
      <c r="F270" s="665" t="s">
        <v>2426</v>
      </c>
      <c r="G270" s="665" t="s">
        <v>2982</v>
      </c>
      <c r="H270" s="665" t="s">
        <v>545</v>
      </c>
      <c r="I270" s="665" t="s">
        <v>2983</v>
      </c>
      <c r="J270" s="665" t="s">
        <v>2984</v>
      </c>
      <c r="K270" s="665" t="s">
        <v>2985</v>
      </c>
      <c r="L270" s="666">
        <v>140.25</v>
      </c>
      <c r="M270" s="666">
        <v>140.25</v>
      </c>
      <c r="N270" s="665">
        <v>1</v>
      </c>
      <c r="O270" s="748">
        <v>0.5</v>
      </c>
      <c r="P270" s="666">
        <v>140.25</v>
      </c>
      <c r="Q270" s="681">
        <v>1</v>
      </c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4</v>
      </c>
      <c r="B271" s="665" t="s">
        <v>2184</v>
      </c>
      <c r="C271" s="665" t="s">
        <v>2432</v>
      </c>
      <c r="D271" s="746" t="s">
        <v>3721</v>
      </c>
      <c r="E271" s="747" t="s">
        <v>2449</v>
      </c>
      <c r="F271" s="665" t="s">
        <v>2426</v>
      </c>
      <c r="G271" s="665" t="s">
        <v>2986</v>
      </c>
      <c r="H271" s="665" t="s">
        <v>545</v>
      </c>
      <c r="I271" s="665" t="s">
        <v>2987</v>
      </c>
      <c r="J271" s="665" t="s">
        <v>1307</v>
      </c>
      <c r="K271" s="665" t="s">
        <v>2988</v>
      </c>
      <c r="L271" s="666">
        <v>36.54</v>
      </c>
      <c r="M271" s="666">
        <v>36.54</v>
      </c>
      <c r="N271" s="665">
        <v>1</v>
      </c>
      <c r="O271" s="748">
        <v>1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4</v>
      </c>
      <c r="B272" s="665" t="s">
        <v>2184</v>
      </c>
      <c r="C272" s="665" t="s">
        <v>2432</v>
      </c>
      <c r="D272" s="746" t="s">
        <v>3721</v>
      </c>
      <c r="E272" s="747" t="s">
        <v>2449</v>
      </c>
      <c r="F272" s="665" t="s">
        <v>2426</v>
      </c>
      <c r="G272" s="665" t="s">
        <v>2500</v>
      </c>
      <c r="H272" s="665" t="s">
        <v>1027</v>
      </c>
      <c r="I272" s="665" t="s">
        <v>2989</v>
      </c>
      <c r="J272" s="665" t="s">
        <v>1138</v>
      </c>
      <c r="K272" s="665" t="s">
        <v>1139</v>
      </c>
      <c r="L272" s="666">
        <v>102.93</v>
      </c>
      <c r="M272" s="666">
        <v>102.93</v>
      </c>
      <c r="N272" s="665">
        <v>1</v>
      </c>
      <c r="O272" s="748">
        <v>0.5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4</v>
      </c>
      <c r="B273" s="665" t="s">
        <v>2184</v>
      </c>
      <c r="C273" s="665" t="s">
        <v>2432</v>
      </c>
      <c r="D273" s="746" t="s">
        <v>3721</v>
      </c>
      <c r="E273" s="747" t="s">
        <v>2449</v>
      </c>
      <c r="F273" s="665" t="s">
        <v>2426</v>
      </c>
      <c r="G273" s="665" t="s">
        <v>2493</v>
      </c>
      <c r="H273" s="665" t="s">
        <v>1027</v>
      </c>
      <c r="I273" s="665" t="s">
        <v>1118</v>
      </c>
      <c r="J273" s="665" t="s">
        <v>1119</v>
      </c>
      <c r="K273" s="665" t="s">
        <v>1120</v>
      </c>
      <c r="L273" s="666">
        <v>133.94</v>
      </c>
      <c r="M273" s="666">
        <v>133.94</v>
      </c>
      <c r="N273" s="665">
        <v>1</v>
      </c>
      <c r="O273" s="748">
        <v>0.5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4</v>
      </c>
      <c r="B274" s="665" t="s">
        <v>2184</v>
      </c>
      <c r="C274" s="665" t="s">
        <v>2432</v>
      </c>
      <c r="D274" s="746" t="s">
        <v>3721</v>
      </c>
      <c r="E274" s="747" t="s">
        <v>2449</v>
      </c>
      <c r="F274" s="665" t="s">
        <v>2427</v>
      </c>
      <c r="G274" s="665" t="s">
        <v>2533</v>
      </c>
      <c r="H274" s="665" t="s">
        <v>545</v>
      </c>
      <c r="I274" s="665" t="s">
        <v>2534</v>
      </c>
      <c r="J274" s="665" t="s">
        <v>2451</v>
      </c>
      <c r="K274" s="665"/>
      <c r="L274" s="666">
        <v>0</v>
      </c>
      <c r="M274" s="666">
        <v>0</v>
      </c>
      <c r="N274" s="665">
        <v>1</v>
      </c>
      <c r="O274" s="748">
        <v>1</v>
      </c>
      <c r="P274" s="666">
        <v>0</v>
      </c>
      <c r="Q274" s="681"/>
      <c r="R274" s="665">
        <v>1</v>
      </c>
      <c r="S274" s="681">
        <v>1</v>
      </c>
      <c r="T274" s="748">
        <v>1</v>
      </c>
      <c r="U274" s="704">
        <v>1</v>
      </c>
    </row>
    <row r="275" spans="1:21" ht="14.4" customHeight="1" x14ac:dyDescent="0.3">
      <c r="A275" s="664">
        <v>4</v>
      </c>
      <c r="B275" s="665" t="s">
        <v>2184</v>
      </c>
      <c r="C275" s="665" t="s">
        <v>2432</v>
      </c>
      <c r="D275" s="746" t="s">
        <v>3721</v>
      </c>
      <c r="E275" s="747" t="s">
        <v>2449</v>
      </c>
      <c r="F275" s="665" t="s">
        <v>2428</v>
      </c>
      <c r="G275" s="665" t="s">
        <v>2685</v>
      </c>
      <c r="H275" s="665" t="s">
        <v>545</v>
      </c>
      <c r="I275" s="665" t="s">
        <v>2914</v>
      </c>
      <c r="J275" s="665" t="s">
        <v>2915</v>
      </c>
      <c r="K275" s="665" t="s">
        <v>2916</v>
      </c>
      <c r="L275" s="666">
        <v>410</v>
      </c>
      <c r="M275" s="666">
        <v>820</v>
      </c>
      <c r="N275" s="665">
        <v>2</v>
      </c>
      <c r="O275" s="748">
        <v>2</v>
      </c>
      <c r="P275" s="666">
        <v>820</v>
      </c>
      <c r="Q275" s="681">
        <v>1</v>
      </c>
      <c r="R275" s="665">
        <v>2</v>
      </c>
      <c r="S275" s="681">
        <v>1</v>
      </c>
      <c r="T275" s="748">
        <v>2</v>
      </c>
      <c r="U275" s="704">
        <v>1</v>
      </c>
    </row>
    <row r="276" spans="1:21" ht="14.4" customHeight="1" x14ac:dyDescent="0.3">
      <c r="A276" s="664">
        <v>4</v>
      </c>
      <c r="B276" s="665" t="s">
        <v>2184</v>
      </c>
      <c r="C276" s="665" t="s">
        <v>2432</v>
      </c>
      <c r="D276" s="746" t="s">
        <v>3721</v>
      </c>
      <c r="E276" s="747" t="s">
        <v>2449</v>
      </c>
      <c r="F276" s="665" t="s">
        <v>2428</v>
      </c>
      <c r="G276" s="665" t="s">
        <v>2685</v>
      </c>
      <c r="H276" s="665" t="s">
        <v>545</v>
      </c>
      <c r="I276" s="665" t="s">
        <v>2686</v>
      </c>
      <c r="J276" s="665" t="s">
        <v>2687</v>
      </c>
      <c r="K276" s="665" t="s">
        <v>2688</v>
      </c>
      <c r="L276" s="666">
        <v>566</v>
      </c>
      <c r="M276" s="666">
        <v>566</v>
      </c>
      <c r="N276" s="665">
        <v>1</v>
      </c>
      <c r="O276" s="748">
        <v>1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4</v>
      </c>
      <c r="B277" s="665" t="s">
        <v>2184</v>
      </c>
      <c r="C277" s="665" t="s">
        <v>2432</v>
      </c>
      <c r="D277" s="746" t="s">
        <v>3721</v>
      </c>
      <c r="E277" s="747" t="s">
        <v>2449</v>
      </c>
      <c r="F277" s="665" t="s">
        <v>2428</v>
      </c>
      <c r="G277" s="665" t="s">
        <v>2917</v>
      </c>
      <c r="H277" s="665" t="s">
        <v>545</v>
      </c>
      <c r="I277" s="665" t="s">
        <v>2990</v>
      </c>
      <c r="J277" s="665" t="s">
        <v>2991</v>
      </c>
      <c r="K277" s="665" t="s">
        <v>2992</v>
      </c>
      <c r="L277" s="666">
        <v>320.25</v>
      </c>
      <c r="M277" s="666">
        <v>320.25</v>
      </c>
      <c r="N277" s="665">
        <v>1</v>
      </c>
      <c r="O277" s="748">
        <v>1</v>
      </c>
      <c r="P277" s="666">
        <v>320.25</v>
      </c>
      <c r="Q277" s="681">
        <v>1</v>
      </c>
      <c r="R277" s="665">
        <v>1</v>
      </c>
      <c r="S277" s="681">
        <v>1</v>
      </c>
      <c r="T277" s="748">
        <v>1</v>
      </c>
      <c r="U277" s="704">
        <v>1</v>
      </c>
    </row>
    <row r="278" spans="1:21" ht="14.4" customHeight="1" x14ac:dyDescent="0.3">
      <c r="A278" s="664">
        <v>4</v>
      </c>
      <c r="B278" s="665" t="s">
        <v>2184</v>
      </c>
      <c r="C278" s="665" t="s">
        <v>2432</v>
      </c>
      <c r="D278" s="746" t="s">
        <v>3721</v>
      </c>
      <c r="E278" s="747" t="s">
        <v>2449</v>
      </c>
      <c r="F278" s="665" t="s">
        <v>2428</v>
      </c>
      <c r="G278" s="665" t="s">
        <v>2917</v>
      </c>
      <c r="H278" s="665" t="s">
        <v>545</v>
      </c>
      <c r="I278" s="665" t="s">
        <v>2993</v>
      </c>
      <c r="J278" s="665" t="s">
        <v>2994</v>
      </c>
      <c r="K278" s="665" t="s">
        <v>2995</v>
      </c>
      <c r="L278" s="666">
        <v>906.78</v>
      </c>
      <c r="M278" s="666">
        <v>906.78</v>
      </c>
      <c r="N278" s="665">
        <v>1</v>
      </c>
      <c r="O278" s="748">
        <v>1</v>
      </c>
      <c r="P278" s="666">
        <v>906.78</v>
      </c>
      <c r="Q278" s="681">
        <v>1</v>
      </c>
      <c r="R278" s="665">
        <v>1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4</v>
      </c>
      <c r="B279" s="665" t="s">
        <v>2184</v>
      </c>
      <c r="C279" s="665" t="s">
        <v>2432</v>
      </c>
      <c r="D279" s="746" t="s">
        <v>3721</v>
      </c>
      <c r="E279" s="747" t="s">
        <v>2450</v>
      </c>
      <c r="F279" s="665" t="s">
        <v>2426</v>
      </c>
      <c r="G279" s="665" t="s">
        <v>2996</v>
      </c>
      <c r="H279" s="665" t="s">
        <v>545</v>
      </c>
      <c r="I279" s="665" t="s">
        <v>2997</v>
      </c>
      <c r="J279" s="665" t="s">
        <v>2998</v>
      </c>
      <c r="K279" s="665" t="s">
        <v>2999</v>
      </c>
      <c r="L279" s="666">
        <v>263.26</v>
      </c>
      <c r="M279" s="666">
        <v>526.52</v>
      </c>
      <c r="N279" s="665">
        <v>2</v>
      </c>
      <c r="O279" s="748">
        <v>0.5</v>
      </c>
      <c r="P279" s="666">
        <v>526.52</v>
      </c>
      <c r="Q279" s="681">
        <v>1</v>
      </c>
      <c r="R279" s="665">
        <v>2</v>
      </c>
      <c r="S279" s="681">
        <v>1</v>
      </c>
      <c r="T279" s="748">
        <v>0.5</v>
      </c>
      <c r="U279" s="704">
        <v>1</v>
      </c>
    </row>
    <row r="280" spans="1:21" ht="14.4" customHeight="1" x14ac:dyDescent="0.3">
      <c r="A280" s="664">
        <v>4</v>
      </c>
      <c r="B280" s="665" t="s">
        <v>2184</v>
      </c>
      <c r="C280" s="665" t="s">
        <v>2432</v>
      </c>
      <c r="D280" s="746" t="s">
        <v>3721</v>
      </c>
      <c r="E280" s="747" t="s">
        <v>2450</v>
      </c>
      <c r="F280" s="665" t="s">
        <v>2426</v>
      </c>
      <c r="G280" s="665" t="s">
        <v>3000</v>
      </c>
      <c r="H280" s="665" t="s">
        <v>545</v>
      </c>
      <c r="I280" s="665" t="s">
        <v>3001</v>
      </c>
      <c r="J280" s="665" t="s">
        <v>3002</v>
      </c>
      <c r="K280" s="665" t="s">
        <v>2329</v>
      </c>
      <c r="L280" s="666">
        <v>9.4</v>
      </c>
      <c r="M280" s="666">
        <v>18.8</v>
      </c>
      <c r="N280" s="665">
        <v>2</v>
      </c>
      <c r="O280" s="748">
        <v>0.5</v>
      </c>
      <c r="P280" s="666">
        <v>18.8</v>
      </c>
      <c r="Q280" s="681">
        <v>1</v>
      </c>
      <c r="R280" s="665">
        <v>2</v>
      </c>
      <c r="S280" s="681">
        <v>1</v>
      </c>
      <c r="T280" s="748">
        <v>0.5</v>
      </c>
      <c r="U280" s="704">
        <v>1</v>
      </c>
    </row>
    <row r="281" spans="1:21" ht="14.4" customHeight="1" x14ac:dyDescent="0.3">
      <c r="A281" s="664">
        <v>4</v>
      </c>
      <c r="B281" s="665" t="s">
        <v>2184</v>
      </c>
      <c r="C281" s="665" t="s">
        <v>2432</v>
      </c>
      <c r="D281" s="746" t="s">
        <v>3721</v>
      </c>
      <c r="E281" s="747" t="s">
        <v>2450</v>
      </c>
      <c r="F281" s="665" t="s">
        <v>2426</v>
      </c>
      <c r="G281" s="665" t="s">
        <v>3003</v>
      </c>
      <c r="H281" s="665" t="s">
        <v>545</v>
      </c>
      <c r="I281" s="665" t="s">
        <v>3004</v>
      </c>
      <c r="J281" s="665" t="s">
        <v>3005</v>
      </c>
      <c r="K281" s="665" t="s">
        <v>3006</v>
      </c>
      <c r="L281" s="666">
        <v>0</v>
      </c>
      <c r="M281" s="666">
        <v>0</v>
      </c>
      <c r="N281" s="665">
        <v>1</v>
      </c>
      <c r="O281" s="748">
        <v>0.5</v>
      </c>
      <c r="P281" s="666">
        <v>0</v>
      </c>
      <c r="Q281" s="681"/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4</v>
      </c>
      <c r="B282" s="665" t="s">
        <v>2184</v>
      </c>
      <c r="C282" s="665" t="s">
        <v>2432</v>
      </c>
      <c r="D282" s="746" t="s">
        <v>3721</v>
      </c>
      <c r="E282" s="747" t="s">
        <v>2450</v>
      </c>
      <c r="F282" s="665" t="s">
        <v>2426</v>
      </c>
      <c r="G282" s="665" t="s">
        <v>2479</v>
      </c>
      <c r="H282" s="665" t="s">
        <v>1027</v>
      </c>
      <c r="I282" s="665" t="s">
        <v>1688</v>
      </c>
      <c r="J282" s="665" t="s">
        <v>1129</v>
      </c>
      <c r="K282" s="665" t="s">
        <v>2480</v>
      </c>
      <c r="L282" s="666">
        <v>154.36000000000001</v>
      </c>
      <c r="M282" s="666">
        <v>463.08000000000004</v>
      </c>
      <c r="N282" s="665">
        <v>3</v>
      </c>
      <c r="O282" s="748">
        <v>3</v>
      </c>
      <c r="P282" s="666">
        <v>308.72000000000003</v>
      </c>
      <c r="Q282" s="681">
        <v>0.66666666666666663</v>
      </c>
      <c r="R282" s="665">
        <v>2</v>
      </c>
      <c r="S282" s="681">
        <v>0.66666666666666663</v>
      </c>
      <c r="T282" s="748">
        <v>2</v>
      </c>
      <c r="U282" s="704">
        <v>0.66666666666666663</v>
      </c>
    </row>
    <row r="283" spans="1:21" ht="14.4" customHeight="1" x14ac:dyDescent="0.3">
      <c r="A283" s="664">
        <v>4</v>
      </c>
      <c r="B283" s="665" t="s">
        <v>2184</v>
      </c>
      <c r="C283" s="665" t="s">
        <v>2432</v>
      </c>
      <c r="D283" s="746" t="s">
        <v>3721</v>
      </c>
      <c r="E283" s="747" t="s">
        <v>2450</v>
      </c>
      <c r="F283" s="665" t="s">
        <v>2426</v>
      </c>
      <c r="G283" s="665" t="s">
        <v>2596</v>
      </c>
      <c r="H283" s="665" t="s">
        <v>545</v>
      </c>
      <c r="I283" s="665" t="s">
        <v>2597</v>
      </c>
      <c r="J283" s="665" t="s">
        <v>2598</v>
      </c>
      <c r="K283" s="665" t="s">
        <v>2356</v>
      </c>
      <c r="L283" s="666">
        <v>78.33</v>
      </c>
      <c r="M283" s="666">
        <v>78.33</v>
      </c>
      <c r="N283" s="665">
        <v>1</v>
      </c>
      <c r="O283" s="748">
        <v>1</v>
      </c>
      <c r="P283" s="666">
        <v>78.33</v>
      </c>
      <c r="Q283" s="681">
        <v>1</v>
      </c>
      <c r="R283" s="665">
        <v>1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4</v>
      </c>
      <c r="B284" s="665" t="s">
        <v>2184</v>
      </c>
      <c r="C284" s="665" t="s">
        <v>2432</v>
      </c>
      <c r="D284" s="746" t="s">
        <v>3721</v>
      </c>
      <c r="E284" s="747" t="s">
        <v>2450</v>
      </c>
      <c r="F284" s="665" t="s">
        <v>2426</v>
      </c>
      <c r="G284" s="665" t="s">
        <v>2934</v>
      </c>
      <c r="H284" s="665" t="s">
        <v>545</v>
      </c>
      <c r="I284" s="665" t="s">
        <v>718</v>
      </c>
      <c r="J284" s="665" t="s">
        <v>719</v>
      </c>
      <c r="K284" s="665" t="s">
        <v>2935</v>
      </c>
      <c r="L284" s="666">
        <v>107.27</v>
      </c>
      <c r="M284" s="666">
        <v>214.54</v>
      </c>
      <c r="N284" s="665">
        <v>2</v>
      </c>
      <c r="O284" s="748">
        <v>1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4</v>
      </c>
      <c r="B285" s="665" t="s">
        <v>2184</v>
      </c>
      <c r="C285" s="665" t="s">
        <v>2432</v>
      </c>
      <c r="D285" s="746" t="s">
        <v>3721</v>
      </c>
      <c r="E285" s="747" t="s">
        <v>2450</v>
      </c>
      <c r="F285" s="665" t="s">
        <v>2426</v>
      </c>
      <c r="G285" s="665" t="s">
        <v>2978</v>
      </c>
      <c r="H285" s="665" t="s">
        <v>545</v>
      </c>
      <c r="I285" s="665" t="s">
        <v>3007</v>
      </c>
      <c r="J285" s="665" t="s">
        <v>2980</v>
      </c>
      <c r="K285" s="665" t="s">
        <v>3008</v>
      </c>
      <c r="L285" s="666">
        <v>48.09</v>
      </c>
      <c r="M285" s="666">
        <v>144.27000000000001</v>
      </c>
      <c r="N285" s="665">
        <v>3</v>
      </c>
      <c r="O285" s="748">
        <v>3</v>
      </c>
      <c r="P285" s="666">
        <v>144.27000000000001</v>
      </c>
      <c r="Q285" s="681">
        <v>1</v>
      </c>
      <c r="R285" s="665">
        <v>3</v>
      </c>
      <c r="S285" s="681">
        <v>1</v>
      </c>
      <c r="T285" s="748">
        <v>3</v>
      </c>
      <c r="U285" s="704">
        <v>1</v>
      </c>
    </row>
    <row r="286" spans="1:21" ht="14.4" customHeight="1" x14ac:dyDescent="0.3">
      <c r="A286" s="664">
        <v>4</v>
      </c>
      <c r="B286" s="665" t="s">
        <v>2184</v>
      </c>
      <c r="C286" s="665" t="s">
        <v>2432</v>
      </c>
      <c r="D286" s="746" t="s">
        <v>3721</v>
      </c>
      <c r="E286" s="747" t="s">
        <v>2450</v>
      </c>
      <c r="F286" s="665" t="s">
        <v>2426</v>
      </c>
      <c r="G286" s="665" t="s">
        <v>2650</v>
      </c>
      <c r="H286" s="665" t="s">
        <v>545</v>
      </c>
      <c r="I286" s="665" t="s">
        <v>2651</v>
      </c>
      <c r="J286" s="665" t="s">
        <v>2652</v>
      </c>
      <c r="K286" s="665" t="s">
        <v>2653</v>
      </c>
      <c r="L286" s="666">
        <v>98.75</v>
      </c>
      <c r="M286" s="666">
        <v>98.75</v>
      </c>
      <c r="N286" s="665">
        <v>1</v>
      </c>
      <c r="O286" s="748">
        <v>0.5</v>
      </c>
      <c r="P286" s="666">
        <v>98.75</v>
      </c>
      <c r="Q286" s="681">
        <v>1</v>
      </c>
      <c r="R286" s="665">
        <v>1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4</v>
      </c>
      <c r="B287" s="665" t="s">
        <v>2184</v>
      </c>
      <c r="C287" s="665" t="s">
        <v>2432</v>
      </c>
      <c r="D287" s="746" t="s">
        <v>3721</v>
      </c>
      <c r="E287" s="747" t="s">
        <v>2450</v>
      </c>
      <c r="F287" s="665" t="s">
        <v>2426</v>
      </c>
      <c r="G287" s="665" t="s">
        <v>2936</v>
      </c>
      <c r="H287" s="665" t="s">
        <v>545</v>
      </c>
      <c r="I287" s="665" t="s">
        <v>3009</v>
      </c>
      <c r="J287" s="665" t="s">
        <v>1670</v>
      </c>
      <c r="K287" s="665" t="s">
        <v>2656</v>
      </c>
      <c r="L287" s="666">
        <v>0</v>
      </c>
      <c r="M287" s="666">
        <v>0</v>
      </c>
      <c r="N287" s="665">
        <v>1</v>
      </c>
      <c r="O287" s="748">
        <v>1</v>
      </c>
      <c r="P287" s="666">
        <v>0</v>
      </c>
      <c r="Q287" s="681"/>
      <c r="R287" s="665">
        <v>1</v>
      </c>
      <c r="S287" s="681">
        <v>1</v>
      </c>
      <c r="T287" s="748">
        <v>1</v>
      </c>
      <c r="U287" s="704">
        <v>1</v>
      </c>
    </row>
    <row r="288" spans="1:21" ht="14.4" customHeight="1" x14ac:dyDescent="0.3">
      <c r="A288" s="664">
        <v>4</v>
      </c>
      <c r="B288" s="665" t="s">
        <v>2184</v>
      </c>
      <c r="C288" s="665" t="s">
        <v>2432</v>
      </c>
      <c r="D288" s="746" t="s">
        <v>3721</v>
      </c>
      <c r="E288" s="747" t="s">
        <v>2450</v>
      </c>
      <c r="F288" s="665" t="s">
        <v>2426</v>
      </c>
      <c r="G288" s="665" t="s">
        <v>3010</v>
      </c>
      <c r="H288" s="665" t="s">
        <v>1027</v>
      </c>
      <c r="I288" s="665" t="s">
        <v>3011</v>
      </c>
      <c r="J288" s="665" t="s">
        <v>2270</v>
      </c>
      <c r="K288" s="665" t="s">
        <v>3012</v>
      </c>
      <c r="L288" s="666">
        <v>115.27</v>
      </c>
      <c r="M288" s="666">
        <v>345.81</v>
      </c>
      <c r="N288" s="665">
        <v>3</v>
      </c>
      <c r="O288" s="748">
        <v>0.5</v>
      </c>
      <c r="P288" s="666">
        <v>345.81</v>
      </c>
      <c r="Q288" s="681">
        <v>1</v>
      </c>
      <c r="R288" s="665">
        <v>3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4</v>
      </c>
      <c r="B289" s="665" t="s">
        <v>2184</v>
      </c>
      <c r="C289" s="665" t="s">
        <v>2432</v>
      </c>
      <c r="D289" s="746" t="s">
        <v>3721</v>
      </c>
      <c r="E289" s="747" t="s">
        <v>2450</v>
      </c>
      <c r="F289" s="665" t="s">
        <v>2426</v>
      </c>
      <c r="G289" s="665" t="s">
        <v>2694</v>
      </c>
      <c r="H289" s="665" t="s">
        <v>545</v>
      </c>
      <c r="I289" s="665" t="s">
        <v>714</v>
      </c>
      <c r="J289" s="665" t="s">
        <v>715</v>
      </c>
      <c r="K289" s="665" t="s">
        <v>2695</v>
      </c>
      <c r="L289" s="666">
        <v>256.67</v>
      </c>
      <c r="M289" s="666">
        <v>256.67</v>
      </c>
      <c r="N289" s="665">
        <v>1</v>
      </c>
      <c r="O289" s="748">
        <v>1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4</v>
      </c>
      <c r="B290" s="665" t="s">
        <v>2184</v>
      </c>
      <c r="C290" s="665" t="s">
        <v>2432</v>
      </c>
      <c r="D290" s="746" t="s">
        <v>3721</v>
      </c>
      <c r="E290" s="747" t="s">
        <v>2450</v>
      </c>
      <c r="F290" s="665" t="s">
        <v>2426</v>
      </c>
      <c r="G290" s="665" t="s">
        <v>3013</v>
      </c>
      <c r="H290" s="665" t="s">
        <v>545</v>
      </c>
      <c r="I290" s="665" t="s">
        <v>3014</v>
      </c>
      <c r="J290" s="665" t="s">
        <v>3015</v>
      </c>
      <c r="K290" s="665" t="s">
        <v>3016</v>
      </c>
      <c r="L290" s="666">
        <v>47.41</v>
      </c>
      <c r="M290" s="666">
        <v>47.41</v>
      </c>
      <c r="N290" s="665">
        <v>1</v>
      </c>
      <c r="O290" s="748">
        <v>0.5</v>
      </c>
      <c r="P290" s="666">
        <v>47.41</v>
      </c>
      <c r="Q290" s="681">
        <v>1</v>
      </c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4</v>
      </c>
      <c r="B291" s="665" t="s">
        <v>2184</v>
      </c>
      <c r="C291" s="665" t="s">
        <v>2432</v>
      </c>
      <c r="D291" s="746" t="s">
        <v>3721</v>
      </c>
      <c r="E291" s="747" t="s">
        <v>2450</v>
      </c>
      <c r="F291" s="665" t="s">
        <v>2426</v>
      </c>
      <c r="G291" s="665" t="s">
        <v>3013</v>
      </c>
      <c r="H291" s="665" t="s">
        <v>545</v>
      </c>
      <c r="I291" s="665" t="s">
        <v>3017</v>
      </c>
      <c r="J291" s="665" t="s">
        <v>3018</v>
      </c>
      <c r="K291" s="665" t="s">
        <v>2591</v>
      </c>
      <c r="L291" s="666">
        <v>0</v>
      </c>
      <c r="M291" s="666">
        <v>0</v>
      </c>
      <c r="N291" s="665">
        <v>2</v>
      </c>
      <c r="O291" s="748">
        <v>0.5</v>
      </c>
      <c r="P291" s="666">
        <v>0</v>
      </c>
      <c r="Q291" s="681"/>
      <c r="R291" s="665">
        <v>2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4</v>
      </c>
      <c r="B292" s="665" t="s">
        <v>2184</v>
      </c>
      <c r="C292" s="665" t="s">
        <v>2432</v>
      </c>
      <c r="D292" s="746" t="s">
        <v>3721</v>
      </c>
      <c r="E292" s="747" t="s">
        <v>2450</v>
      </c>
      <c r="F292" s="665" t="s">
        <v>2426</v>
      </c>
      <c r="G292" s="665" t="s">
        <v>3019</v>
      </c>
      <c r="H292" s="665" t="s">
        <v>545</v>
      </c>
      <c r="I292" s="665" t="s">
        <v>3020</v>
      </c>
      <c r="J292" s="665" t="s">
        <v>3021</v>
      </c>
      <c r="K292" s="665" t="s">
        <v>3022</v>
      </c>
      <c r="L292" s="666">
        <v>249.45</v>
      </c>
      <c r="M292" s="666">
        <v>748.34999999999991</v>
      </c>
      <c r="N292" s="665">
        <v>3</v>
      </c>
      <c r="O292" s="748">
        <v>1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4</v>
      </c>
      <c r="B293" s="665" t="s">
        <v>2184</v>
      </c>
      <c r="C293" s="665" t="s">
        <v>2432</v>
      </c>
      <c r="D293" s="746" t="s">
        <v>3721</v>
      </c>
      <c r="E293" s="747" t="s">
        <v>2450</v>
      </c>
      <c r="F293" s="665" t="s">
        <v>2426</v>
      </c>
      <c r="G293" s="665" t="s">
        <v>2659</v>
      </c>
      <c r="H293" s="665" t="s">
        <v>545</v>
      </c>
      <c r="I293" s="665" t="s">
        <v>3023</v>
      </c>
      <c r="J293" s="665" t="s">
        <v>3024</v>
      </c>
      <c r="K293" s="665" t="s">
        <v>3025</v>
      </c>
      <c r="L293" s="666">
        <v>0</v>
      </c>
      <c r="M293" s="666">
        <v>0</v>
      </c>
      <c r="N293" s="665">
        <v>1</v>
      </c>
      <c r="O293" s="748">
        <v>1</v>
      </c>
      <c r="P293" s="666">
        <v>0</v>
      </c>
      <c r="Q293" s="681"/>
      <c r="R293" s="665">
        <v>1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4</v>
      </c>
      <c r="B294" s="665" t="s">
        <v>2184</v>
      </c>
      <c r="C294" s="665" t="s">
        <v>2432</v>
      </c>
      <c r="D294" s="746" t="s">
        <v>3721</v>
      </c>
      <c r="E294" s="747" t="s">
        <v>2450</v>
      </c>
      <c r="F294" s="665" t="s">
        <v>2426</v>
      </c>
      <c r="G294" s="665" t="s">
        <v>2986</v>
      </c>
      <c r="H294" s="665" t="s">
        <v>1027</v>
      </c>
      <c r="I294" s="665" t="s">
        <v>1559</v>
      </c>
      <c r="J294" s="665" t="s">
        <v>1307</v>
      </c>
      <c r="K294" s="665" t="s">
        <v>1308</v>
      </c>
      <c r="L294" s="666">
        <v>36.54</v>
      </c>
      <c r="M294" s="666">
        <v>36.54</v>
      </c>
      <c r="N294" s="665">
        <v>1</v>
      </c>
      <c r="O294" s="748">
        <v>0.5</v>
      </c>
      <c r="P294" s="666">
        <v>36.54</v>
      </c>
      <c r="Q294" s="681">
        <v>1</v>
      </c>
      <c r="R294" s="665">
        <v>1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4</v>
      </c>
      <c r="B295" s="665" t="s">
        <v>2184</v>
      </c>
      <c r="C295" s="665" t="s">
        <v>2432</v>
      </c>
      <c r="D295" s="746" t="s">
        <v>3721</v>
      </c>
      <c r="E295" s="747" t="s">
        <v>2450</v>
      </c>
      <c r="F295" s="665" t="s">
        <v>2426</v>
      </c>
      <c r="G295" s="665" t="s">
        <v>2986</v>
      </c>
      <c r="H295" s="665" t="s">
        <v>545</v>
      </c>
      <c r="I295" s="665" t="s">
        <v>2987</v>
      </c>
      <c r="J295" s="665" t="s">
        <v>1307</v>
      </c>
      <c r="K295" s="665" t="s">
        <v>2988</v>
      </c>
      <c r="L295" s="666">
        <v>36.54</v>
      </c>
      <c r="M295" s="666">
        <v>36.54</v>
      </c>
      <c r="N295" s="665">
        <v>1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4</v>
      </c>
      <c r="B296" s="665" t="s">
        <v>2184</v>
      </c>
      <c r="C296" s="665" t="s">
        <v>2432</v>
      </c>
      <c r="D296" s="746" t="s">
        <v>3721</v>
      </c>
      <c r="E296" s="747" t="s">
        <v>2450</v>
      </c>
      <c r="F296" s="665" t="s">
        <v>2426</v>
      </c>
      <c r="G296" s="665" t="s">
        <v>2492</v>
      </c>
      <c r="H296" s="665" t="s">
        <v>545</v>
      </c>
      <c r="I296" s="665" t="s">
        <v>2507</v>
      </c>
      <c r="J296" s="665" t="s">
        <v>1532</v>
      </c>
      <c r="K296" s="665" t="s">
        <v>1533</v>
      </c>
      <c r="L296" s="666">
        <v>185.26</v>
      </c>
      <c r="M296" s="666">
        <v>185.26</v>
      </c>
      <c r="N296" s="665">
        <v>1</v>
      </c>
      <c r="O296" s="748">
        <v>0.5</v>
      </c>
      <c r="P296" s="666">
        <v>185.26</v>
      </c>
      <c r="Q296" s="681">
        <v>1</v>
      </c>
      <c r="R296" s="665">
        <v>1</v>
      </c>
      <c r="S296" s="681">
        <v>1</v>
      </c>
      <c r="T296" s="748">
        <v>0.5</v>
      </c>
      <c r="U296" s="704">
        <v>1</v>
      </c>
    </row>
    <row r="297" spans="1:21" ht="14.4" customHeight="1" x14ac:dyDescent="0.3">
      <c r="A297" s="664">
        <v>4</v>
      </c>
      <c r="B297" s="665" t="s">
        <v>2184</v>
      </c>
      <c r="C297" s="665" t="s">
        <v>2432</v>
      </c>
      <c r="D297" s="746" t="s">
        <v>3721</v>
      </c>
      <c r="E297" s="747" t="s">
        <v>2450</v>
      </c>
      <c r="F297" s="665" t="s">
        <v>2426</v>
      </c>
      <c r="G297" s="665" t="s">
        <v>2608</v>
      </c>
      <c r="H297" s="665" t="s">
        <v>545</v>
      </c>
      <c r="I297" s="665" t="s">
        <v>2610</v>
      </c>
      <c r="J297" s="665" t="s">
        <v>913</v>
      </c>
      <c r="K297" s="665" t="s">
        <v>2611</v>
      </c>
      <c r="L297" s="666">
        <v>0</v>
      </c>
      <c r="M297" s="666">
        <v>0</v>
      </c>
      <c r="N297" s="665">
        <v>1</v>
      </c>
      <c r="O297" s="748">
        <v>1</v>
      </c>
      <c r="P297" s="666">
        <v>0</v>
      </c>
      <c r="Q297" s="681"/>
      <c r="R297" s="665">
        <v>1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4</v>
      </c>
      <c r="B298" s="665" t="s">
        <v>2184</v>
      </c>
      <c r="C298" s="665" t="s">
        <v>2432</v>
      </c>
      <c r="D298" s="746" t="s">
        <v>3721</v>
      </c>
      <c r="E298" s="747" t="s">
        <v>2450</v>
      </c>
      <c r="F298" s="665" t="s">
        <v>2426</v>
      </c>
      <c r="G298" s="665" t="s">
        <v>2510</v>
      </c>
      <c r="H298" s="665" t="s">
        <v>545</v>
      </c>
      <c r="I298" s="665" t="s">
        <v>690</v>
      </c>
      <c r="J298" s="665" t="s">
        <v>2511</v>
      </c>
      <c r="K298" s="665" t="s">
        <v>2512</v>
      </c>
      <c r="L298" s="666">
        <v>0</v>
      </c>
      <c r="M298" s="666">
        <v>0</v>
      </c>
      <c r="N298" s="665">
        <v>1</v>
      </c>
      <c r="O298" s="748">
        <v>1</v>
      </c>
      <c r="P298" s="666">
        <v>0</v>
      </c>
      <c r="Q298" s="681"/>
      <c r="R298" s="665">
        <v>1</v>
      </c>
      <c r="S298" s="681">
        <v>1</v>
      </c>
      <c r="T298" s="748">
        <v>1</v>
      </c>
      <c r="U298" s="704">
        <v>1</v>
      </c>
    </row>
    <row r="299" spans="1:21" ht="14.4" customHeight="1" x14ac:dyDescent="0.3">
      <c r="A299" s="664">
        <v>4</v>
      </c>
      <c r="B299" s="665" t="s">
        <v>2184</v>
      </c>
      <c r="C299" s="665" t="s">
        <v>2432</v>
      </c>
      <c r="D299" s="746" t="s">
        <v>3721</v>
      </c>
      <c r="E299" s="747" t="s">
        <v>2450</v>
      </c>
      <c r="F299" s="665" t="s">
        <v>2426</v>
      </c>
      <c r="G299" s="665" t="s">
        <v>2718</v>
      </c>
      <c r="H299" s="665" t="s">
        <v>545</v>
      </c>
      <c r="I299" s="665" t="s">
        <v>3026</v>
      </c>
      <c r="J299" s="665" t="s">
        <v>2951</v>
      </c>
      <c r="K299" s="665" t="s">
        <v>1519</v>
      </c>
      <c r="L299" s="666">
        <v>0</v>
      </c>
      <c r="M299" s="666">
        <v>0</v>
      </c>
      <c r="N299" s="665">
        <v>2</v>
      </c>
      <c r="O299" s="748">
        <v>1</v>
      </c>
      <c r="P299" s="666">
        <v>0</v>
      </c>
      <c r="Q299" s="681"/>
      <c r="R299" s="665">
        <v>2</v>
      </c>
      <c r="S299" s="681">
        <v>1</v>
      </c>
      <c r="T299" s="748">
        <v>1</v>
      </c>
      <c r="U299" s="704">
        <v>1</v>
      </c>
    </row>
    <row r="300" spans="1:21" ht="14.4" customHeight="1" x14ac:dyDescent="0.3">
      <c r="A300" s="664">
        <v>4</v>
      </c>
      <c r="B300" s="665" t="s">
        <v>2184</v>
      </c>
      <c r="C300" s="665" t="s">
        <v>2432</v>
      </c>
      <c r="D300" s="746" t="s">
        <v>3721</v>
      </c>
      <c r="E300" s="747" t="s">
        <v>2450</v>
      </c>
      <c r="F300" s="665" t="s">
        <v>2426</v>
      </c>
      <c r="G300" s="665" t="s">
        <v>2493</v>
      </c>
      <c r="H300" s="665" t="s">
        <v>545</v>
      </c>
      <c r="I300" s="665" t="s">
        <v>3027</v>
      </c>
      <c r="J300" s="665" t="s">
        <v>3028</v>
      </c>
      <c r="K300" s="665" t="s">
        <v>3029</v>
      </c>
      <c r="L300" s="666">
        <v>133.94</v>
      </c>
      <c r="M300" s="666">
        <v>133.94</v>
      </c>
      <c r="N300" s="665">
        <v>1</v>
      </c>
      <c r="O300" s="748">
        <v>0.5</v>
      </c>
      <c r="P300" s="666">
        <v>133.94</v>
      </c>
      <c r="Q300" s="681">
        <v>1</v>
      </c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4</v>
      </c>
      <c r="B301" s="665" t="s">
        <v>2184</v>
      </c>
      <c r="C301" s="665" t="s">
        <v>2432</v>
      </c>
      <c r="D301" s="746" t="s">
        <v>3721</v>
      </c>
      <c r="E301" s="747" t="s">
        <v>2450</v>
      </c>
      <c r="F301" s="665" t="s">
        <v>2427</v>
      </c>
      <c r="G301" s="665" t="s">
        <v>2533</v>
      </c>
      <c r="H301" s="665" t="s">
        <v>545</v>
      </c>
      <c r="I301" s="665" t="s">
        <v>2534</v>
      </c>
      <c r="J301" s="665" t="s">
        <v>2451</v>
      </c>
      <c r="K301" s="665"/>
      <c r="L301" s="666">
        <v>0</v>
      </c>
      <c r="M301" s="666">
        <v>0</v>
      </c>
      <c r="N301" s="665">
        <v>3</v>
      </c>
      <c r="O301" s="748">
        <v>3</v>
      </c>
      <c r="P301" s="666">
        <v>0</v>
      </c>
      <c r="Q301" s="681"/>
      <c r="R301" s="665">
        <v>3</v>
      </c>
      <c r="S301" s="681">
        <v>1</v>
      </c>
      <c r="T301" s="748">
        <v>3</v>
      </c>
      <c r="U301" s="704">
        <v>1</v>
      </c>
    </row>
    <row r="302" spans="1:21" ht="14.4" customHeight="1" x14ac:dyDescent="0.3">
      <c r="A302" s="664">
        <v>4</v>
      </c>
      <c r="B302" s="665" t="s">
        <v>2184</v>
      </c>
      <c r="C302" s="665" t="s">
        <v>2432</v>
      </c>
      <c r="D302" s="746" t="s">
        <v>3721</v>
      </c>
      <c r="E302" s="747" t="s">
        <v>2450</v>
      </c>
      <c r="F302" s="665" t="s">
        <v>2428</v>
      </c>
      <c r="G302" s="665" t="s">
        <v>2667</v>
      </c>
      <c r="H302" s="665" t="s">
        <v>545</v>
      </c>
      <c r="I302" s="665" t="s">
        <v>2955</v>
      </c>
      <c r="J302" s="665" t="s">
        <v>2953</v>
      </c>
      <c r="K302" s="665" t="s">
        <v>2956</v>
      </c>
      <c r="L302" s="666">
        <v>100</v>
      </c>
      <c r="M302" s="666">
        <v>200</v>
      </c>
      <c r="N302" s="665">
        <v>2</v>
      </c>
      <c r="O302" s="748">
        <v>1</v>
      </c>
      <c r="P302" s="666">
        <v>200</v>
      </c>
      <c r="Q302" s="681">
        <v>1</v>
      </c>
      <c r="R302" s="665">
        <v>2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4</v>
      </c>
      <c r="B303" s="665" t="s">
        <v>2184</v>
      </c>
      <c r="C303" s="665" t="s">
        <v>2432</v>
      </c>
      <c r="D303" s="746" t="s">
        <v>3721</v>
      </c>
      <c r="E303" s="747" t="s">
        <v>2450</v>
      </c>
      <c r="F303" s="665" t="s">
        <v>2428</v>
      </c>
      <c r="G303" s="665" t="s">
        <v>2667</v>
      </c>
      <c r="H303" s="665" t="s">
        <v>545</v>
      </c>
      <c r="I303" s="665" t="s">
        <v>3030</v>
      </c>
      <c r="J303" s="665" t="s">
        <v>3031</v>
      </c>
      <c r="K303" s="665" t="s">
        <v>3032</v>
      </c>
      <c r="L303" s="666">
        <v>100</v>
      </c>
      <c r="M303" s="666">
        <v>100</v>
      </c>
      <c r="N303" s="665">
        <v>1</v>
      </c>
      <c r="O303" s="748">
        <v>1</v>
      </c>
      <c r="P303" s="666">
        <v>100</v>
      </c>
      <c r="Q303" s="681">
        <v>1</v>
      </c>
      <c r="R303" s="665">
        <v>1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4</v>
      </c>
      <c r="B304" s="665" t="s">
        <v>2184</v>
      </c>
      <c r="C304" s="665" t="s">
        <v>2432</v>
      </c>
      <c r="D304" s="746" t="s">
        <v>3721</v>
      </c>
      <c r="E304" s="747" t="s">
        <v>2450</v>
      </c>
      <c r="F304" s="665" t="s">
        <v>2428</v>
      </c>
      <c r="G304" s="665" t="s">
        <v>2685</v>
      </c>
      <c r="H304" s="665" t="s">
        <v>545</v>
      </c>
      <c r="I304" s="665" t="s">
        <v>2914</v>
      </c>
      <c r="J304" s="665" t="s">
        <v>2915</v>
      </c>
      <c r="K304" s="665" t="s">
        <v>2916</v>
      </c>
      <c r="L304" s="666">
        <v>410</v>
      </c>
      <c r="M304" s="666">
        <v>4100</v>
      </c>
      <c r="N304" s="665">
        <v>10</v>
      </c>
      <c r="O304" s="748">
        <v>10</v>
      </c>
      <c r="P304" s="666">
        <v>4100</v>
      </c>
      <c r="Q304" s="681">
        <v>1</v>
      </c>
      <c r="R304" s="665">
        <v>10</v>
      </c>
      <c r="S304" s="681">
        <v>1</v>
      </c>
      <c r="T304" s="748">
        <v>10</v>
      </c>
      <c r="U304" s="704">
        <v>1</v>
      </c>
    </row>
    <row r="305" spans="1:21" ht="14.4" customHeight="1" x14ac:dyDescent="0.3">
      <c r="A305" s="664">
        <v>4</v>
      </c>
      <c r="B305" s="665" t="s">
        <v>2184</v>
      </c>
      <c r="C305" s="665" t="s">
        <v>2432</v>
      </c>
      <c r="D305" s="746" t="s">
        <v>3721</v>
      </c>
      <c r="E305" s="747" t="s">
        <v>2451</v>
      </c>
      <c r="F305" s="665" t="s">
        <v>2428</v>
      </c>
      <c r="G305" s="665" t="s">
        <v>2719</v>
      </c>
      <c r="H305" s="665" t="s">
        <v>545</v>
      </c>
      <c r="I305" s="665" t="s">
        <v>2723</v>
      </c>
      <c r="J305" s="665" t="s">
        <v>2724</v>
      </c>
      <c r="K305" s="665" t="s">
        <v>2725</v>
      </c>
      <c r="L305" s="666">
        <v>287</v>
      </c>
      <c r="M305" s="666">
        <v>287</v>
      </c>
      <c r="N305" s="665">
        <v>1</v>
      </c>
      <c r="O305" s="748">
        <v>1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4</v>
      </c>
      <c r="B306" s="665" t="s">
        <v>2184</v>
      </c>
      <c r="C306" s="665" t="s">
        <v>2432</v>
      </c>
      <c r="D306" s="746" t="s">
        <v>3721</v>
      </c>
      <c r="E306" s="747" t="s">
        <v>2451</v>
      </c>
      <c r="F306" s="665" t="s">
        <v>2428</v>
      </c>
      <c r="G306" s="665" t="s">
        <v>2719</v>
      </c>
      <c r="H306" s="665" t="s">
        <v>545</v>
      </c>
      <c r="I306" s="665" t="s">
        <v>3033</v>
      </c>
      <c r="J306" s="665" t="s">
        <v>3034</v>
      </c>
      <c r="K306" s="665" t="s">
        <v>3035</v>
      </c>
      <c r="L306" s="666">
        <v>2816</v>
      </c>
      <c r="M306" s="666">
        <v>8448</v>
      </c>
      <c r="N306" s="665">
        <v>3</v>
      </c>
      <c r="O306" s="748">
        <v>1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4</v>
      </c>
      <c r="B307" s="665" t="s">
        <v>2184</v>
      </c>
      <c r="C307" s="665" t="s">
        <v>2432</v>
      </c>
      <c r="D307" s="746" t="s">
        <v>3721</v>
      </c>
      <c r="E307" s="747" t="s">
        <v>2451</v>
      </c>
      <c r="F307" s="665" t="s">
        <v>2428</v>
      </c>
      <c r="G307" s="665" t="s">
        <v>2719</v>
      </c>
      <c r="H307" s="665" t="s">
        <v>545</v>
      </c>
      <c r="I307" s="665" t="s">
        <v>2843</v>
      </c>
      <c r="J307" s="665" t="s">
        <v>2844</v>
      </c>
      <c r="K307" s="665" t="s">
        <v>2845</v>
      </c>
      <c r="L307" s="666">
        <v>319</v>
      </c>
      <c r="M307" s="666">
        <v>319</v>
      </c>
      <c r="N307" s="665">
        <v>1</v>
      </c>
      <c r="O307" s="748">
        <v>1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4</v>
      </c>
      <c r="B308" s="665" t="s">
        <v>2184</v>
      </c>
      <c r="C308" s="665" t="s">
        <v>2432</v>
      </c>
      <c r="D308" s="746" t="s">
        <v>3721</v>
      </c>
      <c r="E308" s="747" t="s">
        <v>2451</v>
      </c>
      <c r="F308" s="665" t="s">
        <v>2428</v>
      </c>
      <c r="G308" s="665" t="s">
        <v>2719</v>
      </c>
      <c r="H308" s="665" t="s">
        <v>545</v>
      </c>
      <c r="I308" s="665" t="s">
        <v>2871</v>
      </c>
      <c r="J308" s="665" t="s">
        <v>2872</v>
      </c>
      <c r="K308" s="665" t="s">
        <v>2740</v>
      </c>
      <c r="L308" s="666">
        <v>311</v>
      </c>
      <c r="M308" s="666">
        <v>622</v>
      </c>
      <c r="N308" s="665">
        <v>2</v>
      </c>
      <c r="O308" s="748">
        <v>1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4</v>
      </c>
      <c r="B309" s="665" t="s">
        <v>2184</v>
      </c>
      <c r="C309" s="665" t="s">
        <v>2432</v>
      </c>
      <c r="D309" s="746" t="s">
        <v>3721</v>
      </c>
      <c r="E309" s="747" t="s">
        <v>2452</v>
      </c>
      <c r="F309" s="665" t="s">
        <v>2426</v>
      </c>
      <c r="G309" s="665" t="s">
        <v>3000</v>
      </c>
      <c r="H309" s="665" t="s">
        <v>1027</v>
      </c>
      <c r="I309" s="665" t="s">
        <v>1582</v>
      </c>
      <c r="J309" s="665" t="s">
        <v>2366</v>
      </c>
      <c r="K309" s="665" t="s">
        <v>2367</v>
      </c>
      <c r="L309" s="666">
        <v>4.7</v>
      </c>
      <c r="M309" s="666">
        <v>4.7</v>
      </c>
      <c r="N309" s="665">
        <v>1</v>
      </c>
      <c r="O309" s="748">
        <v>0.5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4</v>
      </c>
      <c r="B310" s="665" t="s">
        <v>2184</v>
      </c>
      <c r="C310" s="665" t="s">
        <v>2432</v>
      </c>
      <c r="D310" s="746" t="s">
        <v>3721</v>
      </c>
      <c r="E310" s="747" t="s">
        <v>2452</v>
      </c>
      <c r="F310" s="665" t="s">
        <v>2426</v>
      </c>
      <c r="G310" s="665" t="s">
        <v>2479</v>
      </c>
      <c r="H310" s="665" t="s">
        <v>1027</v>
      </c>
      <c r="I310" s="665" t="s">
        <v>1688</v>
      </c>
      <c r="J310" s="665" t="s">
        <v>1129</v>
      </c>
      <c r="K310" s="665" t="s">
        <v>2480</v>
      </c>
      <c r="L310" s="666">
        <v>154.36000000000001</v>
      </c>
      <c r="M310" s="666">
        <v>308.72000000000003</v>
      </c>
      <c r="N310" s="665">
        <v>2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4</v>
      </c>
      <c r="B311" s="665" t="s">
        <v>2184</v>
      </c>
      <c r="C311" s="665" t="s">
        <v>2432</v>
      </c>
      <c r="D311" s="746" t="s">
        <v>3721</v>
      </c>
      <c r="E311" s="747" t="s">
        <v>2452</v>
      </c>
      <c r="F311" s="665" t="s">
        <v>2426</v>
      </c>
      <c r="G311" s="665" t="s">
        <v>3036</v>
      </c>
      <c r="H311" s="665" t="s">
        <v>545</v>
      </c>
      <c r="I311" s="665" t="s">
        <v>742</v>
      </c>
      <c r="J311" s="665" t="s">
        <v>3037</v>
      </c>
      <c r="K311" s="665" t="s">
        <v>3038</v>
      </c>
      <c r="L311" s="666">
        <v>0</v>
      </c>
      <c r="M311" s="666">
        <v>0</v>
      </c>
      <c r="N311" s="665">
        <v>2</v>
      </c>
      <c r="O311" s="748">
        <v>0.5</v>
      </c>
      <c r="P311" s="666">
        <v>0</v>
      </c>
      <c r="Q311" s="681"/>
      <c r="R311" s="665">
        <v>2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4</v>
      </c>
      <c r="B312" s="665" t="s">
        <v>2184</v>
      </c>
      <c r="C312" s="665" t="s">
        <v>2432</v>
      </c>
      <c r="D312" s="746" t="s">
        <v>3721</v>
      </c>
      <c r="E312" s="747" t="s">
        <v>2452</v>
      </c>
      <c r="F312" s="665" t="s">
        <v>2426</v>
      </c>
      <c r="G312" s="665" t="s">
        <v>3039</v>
      </c>
      <c r="H312" s="665" t="s">
        <v>545</v>
      </c>
      <c r="I312" s="665" t="s">
        <v>3040</v>
      </c>
      <c r="J312" s="665" t="s">
        <v>3041</v>
      </c>
      <c r="K312" s="665" t="s">
        <v>3042</v>
      </c>
      <c r="L312" s="666">
        <v>1000.9</v>
      </c>
      <c r="M312" s="666">
        <v>6005.4</v>
      </c>
      <c r="N312" s="665">
        <v>6</v>
      </c>
      <c r="O312" s="748">
        <v>2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4</v>
      </c>
      <c r="B313" s="665" t="s">
        <v>2184</v>
      </c>
      <c r="C313" s="665" t="s">
        <v>2432</v>
      </c>
      <c r="D313" s="746" t="s">
        <v>3721</v>
      </c>
      <c r="E313" s="747" t="s">
        <v>2452</v>
      </c>
      <c r="F313" s="665" t="s">
        <v>2426</v>
      </c>
      <c r="G313" s="665" t="s">
        <v>2593</v>
      </c>
      <c r="H313" s="665" t="s">
        <v>545</v>
      </c>
      <c r="I313" s="665" t="s">
        <v>3043</v>
      </c>
      <c r="J313" s="665" t="s">
        <v>2595</v>
      </c>
      <c r="K313" s="665" t="s">
        <v>2356</v>
      </c>
      <c r="L313" s="666">
        <v>170.52</v>
      </c>
      <c r="M313" s="666">
        <v>341.04</v>
      </c>
      <c r="N313" s="665">
        <v>2</v>
      </c>
      <c r="O313" s="748">
        <v>0.5</v>
      </c>
      <c r="P313" s="666">
        <v>341.04</v>
      </c>
      <c r="Q313" s="681">
        <v>1</v>
      </c>
      <c r="R313" s="665">
        <v>2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4</v>
      </c>
      <c r="B314" s="665" t="s">
        <v>2184</v>
      </c>
      <c r="C314" s="665" t="s">
        <v>2432</v>
      </c>
      <c r="D314" s="746" t="s">
        <v>3721</v>
      </c>
      <c r="E314" s="747" t="s">
        <v>2452</v>
      </c>
      <c r="F314" s="665" t="s">
        <v>2426</v>
      </c>
      <c r="G314" s="665" t="s">
        <v>2494</v>
      </c>
      <c r="H314" s="665" t="s">
        <v>545</v>
      </c>
      <c r="I314" s="665" t="s">
        <v>3044</v>
      </c>
      <c r="J314" s="665" t="s">
        <v>3045</v>
      </c>
      <c r="K314" s="665" t="s">
        <v>3046</v>
      </c>
      <c r="L314" s="666">
        <v>0</v>
      </c>
      <c r="M314" s="666">
        <v>0</v>
      </c>
      <c r="N314" s="665">
        <v>2</v>
      </c>
      <c r="O314" s="748">
        <v>0.5</v>
      </c>
      <c r="P314" s="666"/>
      <c r="Q314" s="681"/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4</v>
      </c>
      <c r="B315" s="665" t="s">
        <v>2184</v>
      </c>
      <c r="C315" s="665" t="s">
        <v>2432</v>
      </c>
      <c r="D315" s="746" t="s">
        <v>3721</v>
      </c>
      <c r="E315" s="747" t="s">
        <v>2452</v>
      </c>
      <c r="F315" s="665" t="s">
        <v>2426</v>
      </c>
      <c r="G315" s="665" t="s">
        <v>3047</v>
      </c>
      <c r="H315" s="665" t="s">
        <v>545</v>
      </c>
      <c r="I315" s="665" t="s">
        <v>3048</v>
      </c>
      <c r="J315" s="665" t="s">
        <v>1738</v>
      </c>
      <c r="K315" s="665" t="s">
        <v>3049</v>
      </c>
      <c r="L315" s="666">
        <v>91.11</v>
      </c>
      <c r="M315" s="666">
        <v>182.22</v>
      </c>
      <c r="N315" s="665">
        <v>2</v>
      </c>
      <c r="O315" s="748">
        <v>0.5</v>
      </c>
      <c r="P315" s="666">
        <v>182.22</v>
      </c>
      <c r="Q315" s="681">
        <v>1</v>
      </c>
      <c r="R315" s="665">
        <v>2</v>
      </c>
      <c r="S315" s="681">
        <v>1</v>
      </c>
      <c r="T315" s="748">
        <v>0.5</v>
      </c>
      <c r="U315" s="704">
        <v>1</v>
      </c>
    </row>
    <row r="316" spans="1:21" ht="14.4" customHeight="1" x14ac:dyDescent="0.3">
      <c r="A316" s="664">
        <v>4</v>
      </c>
      <c r="B316" s="665" t="s">
        <v>2184</v>
      </c>
      <c r="C316" s="665" t="s">
        <v>2432</v>
      </c>
      <c r="D316" s="746" t="s">
        <v>3721</v>
      </c>
      <c r="E316" s="747" t="s">
        <v>2452</v>
      </c>
      <c r="F316" s="665" t="s">
        <v>2426</v>
      </c>
      <c r="G316" s="665" t="s">
        <v>3047</v>
      </c>
      <c r="H316" s="665" t="s">
        <v>545</v>
      </c>
      <c r="I316" s="665" t="s">
        <v>3050</v>
      </c>
      <c r="J316" s="665" t="s">
        <v>1738</v>
      </c>
      <c r="K316" s="665" t="s">
        <v>3049</v>
      </c>
      <c r="L316" s="666">
        <v>91.11</v>
      </c>
      <c r="M316" s="666">
        <v>91.11</v>
      </c>
      <c r="N316" s="665">
        <v>1</v>
      </c>
      <c r="O316" s="748">
        <v>1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4</v>
      </c>
      <c r="B317" s="665" t="s">
        <v>2184</v>
      </c>
      <c r="C317" s="665" t="s">
        <v>2432</v>
      </c>
      <c r="D317" s="746" t="s">
        <v>3721</v>
      </c>
      <c r="E317" s="747" t="s">
        <v>2452</v>
      </c>
      <c r="F317" s="665" t="s">
        <v>2426</v>
      </c>
      <c r="G317" s="665" t="s">
        <v>3047</v>
      </c>
      <c r="H317" s="665" t="s">
        <v>545</v>
      </c>
      <c r="I317" s="665" t="s">
        <v>3051</v>
      </c>
      <c r="J317" s="665" t="s">
        <v>1738</v>
      </c>
      <c r="K317" s="665" t="s">
        <v>3052</v>
      </c>
      <c r="L317" s="666">
        <v>0</v>
      </c>
      <c r="M317" s="666">
        <v>0</v>
      </c>
      <c r="N317" s="665">
        <v>1</v>
      </c>
      <c r="O317" s="748">
        <v>1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4</v>
      </c>
      <c r="B318" s="665" t="s">
        <v>2184</v>
      </c>
      <c r="C318" s="665" t="s">
        <v>2432</v>
      </c>
      <c r="D318" s="746" t="s">
        <v>3721</v>
      </c>
      <c r="E318" s="747" t="s">
        <v>2452</v>
      </c>
      <c r="F318" s="665" t="s">
        <v>2426</v>
      </c>
      <c r="G318" s="665" t="s">
        <v>2612</v>
      </c>
      <c r="H318" s="665" t="s">
        <v>545</v>
      </c>
      <c r="I318" s="665" t="s">
        <v>1777</v>
      </c>
      <c r="J318" s="665" t="s">
        <v>2613</v>
      </c>
      <c r="K318" s="665" t="s">
        <v>2614</v>
      </c>
      <c r="L318" s="666">
        <v>0</v>
      </c>
      <c r="M318" s="666">
        <v>0</v>
      </c>
      <c r="N318" s="665">
        <v>13</v>
      </c>
      <c r="O318" s="748">
        <v>8</v>
      </c>
      <c r="P318" s="666">
        <v>0</v>
      </c>
      <c r="Q318" s="681"/>
      <c r="R318" s="665">
        <v>10</v>
      </c>
      <c r="S318" s="681">
        <v>0.76923076923076927</v>
      </c>
      <c r="T318" s="748">
        <v>6.5</v>
      </c>
      <c r="U318" s="704">
        <v>0.8125</v>
      </c>
    </row>
    <row r="319" spans="1:21" ht="14.4" customHeight="1" x14ac:dyDescent="0.3">
      <c r="A319" s="664">
        <v>4</v>
      </c>
      <c r="B319" s="665" t="s">
        <v>2184</v>
      </c>
      <c r="C319" s="665" t="s">
        <v>2432</v>
      </c>
      <c r="D319" s="746" t="s">
        <v>3721</v>
      </c>
      <c r="E319" s="747" t="s">
        <v>2452</v>
      </c>
      <c r="F319" s="665" t="s">
        <v>2426</v>
      </c>
      <c r="G319" s="665" t="s">
        <v>3053</v>
      </c>
      <c r="H319" s="665" t="s">
        <v>545</v>
      </c>
      <c r="I319" s="665" t="s">
        <v>3054</v>
      </c>
      <c r="J319" s="665" t="s">
        <v>3055</v>
      </c>
      <c r="K319" s="665" t="s">
        <v>3046</v>
      </c>
      <c r="L319" s="666">
        <v>30.46</v>
      </c>
      <c r="M319" s="666">
        <v>60.92</v>
      </c>
      <c r="N319" s="665">
        <v>2</v>
      </c>
      <c r="O319" s="748">
        <v>0.5</v>
      </c>
      <c r="P319" s="666">
        <v>60.92</v>
      </c>
      <c r="Q319" s="681">
        <v>1</v>
      </c>
      <c r="R319" s="665">
        <v>2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4</v>
      </c>
      <c r="B320" s="665" t="s">
        <v>2184</v>
      </c>
      <c r="C320" s="665" t="s">
        <v>2432</v>
      </c>
      <c r="D320" s="746" t="s">
        <v>3721</v>
      </c>
      <c r="E320" s="747" t="s">
        <v>2452</v>
      </c>
      <c r="F320" s="665" t="s">
        <v>2426</v>
      </c>
      <c r="G320" s="665" t="s">
        <v>3053</v>
      </c>
      <c r="H320" s="665" t="s">
        <v>545</v>
      </c>
      <c r="I320" s="665" t="s">
        <v>843</v>
      </c>
      <c r="J320" s="665" t="s">
        <v>844</v>
      </c>
      <c r="K320" s="665" t="s">
        <v>3056</v>
      </c>
      <c r="L320" s="666">
        <v>60.9</v>
      </c>
      <c r="M320" s="666">
        <v>121.8</v>
      </c>
      <c r="N320" s="665">
        <v>2</v>
      </c>
      <c r="O320" s="748">
        <v>1</v>
      </c>
      <c r="P320" s="666">
        <v>121.8</v>
      </c>
      <c r="Q320" s="681">
        <v>1</v>
      </c>
      <c r="R320" s="665">
        <v>2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4</v>
      </c>
      <c r="B321" s="665" t="s">
        <v>2184</v>
      </c>
      <c r="C321" s="665" t="s">
        <v>2432</v>
      </c>
      <c r="D321" s="746" t="s">
        <v>3721</v>
      </c>
      <c r="E321" s="747" t="s">
        <v>2452</v>
      </c>
      <c r="F321" s="665" t="s">
        <v>2426</v>
      </c>
      <c r="G321" s="665" t="s">
        <v>3057</v>
      </c>
      <c r="H321" s="665" t="s">
        <v>545</v>
      </c>
      <c r="I321" s="665" t="s">
        <v>3058</v>
      </c>
      <c r="J321" s="665" t="s">
        <v>3059</v>
      </c>
      <c r="K321" s="665" t="s">
        <v>1991</v>
      </c>
      <c r="L321" s="666">
        <v>244.64</v>
      </c>
      <c r="M321" s="666">
        <v>244.64</v>
      </c>
      <c r="N321" s="665">
        <v>1</v>
      </c>
      <c r="O321" s="748">
        <v>1</v>
      </c>
      <c r="P321" s="666">
        <v>244.64</v>
      </c>
      <c r="Q321" s="681">
        <v>1</v>
      </c>
      <c r="R321" s="665">
        <v>1</v>
      </c>
      <c r="S321" s="681">
        <v>1</v>
      </c>
      <c r="T321" s="748">
        <v>1</v>
      </c>
      <c r="U321" s="704">
        <v>1</v>
      </c>
    </row>
    <row r="322" spans="1:21" ht="14.4" customHeight="1" x14ac:dyDescent="0.3">
      <c r="A322" s="664">
        <v>4</v>
      </c>
      <c r="B322" s="665" t="s">
        <v>2184</v>
      </c>
      <c r="C322" s="665" t="s">
        <v>2432</v>
      </c>
      <c r="D322" s="746" t="s">
        <v>3721</v>
      </c>
      <c r="E322" s="747" t="s">
        <v>2452</v>
      </c>
      <c r="F322" s="665" t="s">
        <v>2426</v>
      </c>
      <c r="G322" s="665" t="s">
        <v>3060</v>
      </c>
      <c r="H322" s="665" t="s">
        <v>1027</v>
      </c>
      <c r="I322" s="665" t="s">
        <v>1601</v>
      </c>
      <c r="J322" s="665" t="s">
        <v>1049</v>
      </c>
      <c r="K322" s="665" t="s">
        <v>1602</v>
      </c>
      <c r="L322" s="666">
        <v>0</v>
      </c>
      <c r="M322" s="666">
        <v>0</v>
      </c>
      <c r="N322" s="665">
        <v>1</v>
      </c>
      <c r="O322" s="748">
        <v>1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4</v>
      </c>
      <c r="B323" s="665" t="s">
        <v>2184</v>
      </c>
      <c r="C323" s="665" t="s">
        <v>2432</v>
      </c>
      <c r="D323" s="746" t="s">
        <v>3721</v>
      </c>
      <c r="E323" s="747" t="s">
        <v>2452</v>
      </c>
      <c r="F323" s="665" t="s">
        <v>2426</v>
      </c>
      <c r="G323" s="665" t="s">
        <v>3060</v>
      </c>
      <c r="H323" s="665" t="s">
        <v>1027</v>
      </c>
      <c r="I323" s="665" t="s">
        <v>1048</v>
      </c>
      <c r="J323" s="665" t="s">
        <v>1049</v>
      </c>
      <c r="K323" s="665" t="s">
        <v>1050</v>
      </c>
      <c r="L323" s="666">
        <v>0</v>
      </c>
      <c r="M323" s="666">
        <v>0</v>
      </c>
      <c r="N323" s="665">
        <v>2</v>
      </c>
      <c r="O323" s="748">
        <v>2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4</v>
      </c>
      <c r="B324" s="665" t="s">
        <v>2184</v>
      </c>
      <c r="C324" s="665" t="s">
        <v>2432</v>
      </c>
      <c r="D324" s="746" t="s">
        <v>3721</v>
      </c>
      <c r="E324" s="747" t="s">
        <v>2452</v>
      </c>
      <c r="F324" s="665" t="s">
        <v>2426</v>
      </c>
      <c r="G324" s="665" t="s">
        <v>2694</v>
      </c>
      <c r="H324" s="665" t="s">
        <v>545</v>
      </c>
      <c r="I324" s="665" t="s">
        <v>714</v>
      </c>
      <c r="J324" s="665" t="s">
        <v>715</v>
      </c>
      <c r="K324" s="665" t="s">
        <v>2695</v>
      </c>
      <c r="L324" s="666">
        <v>256.67</v>
      </c>
      <c r="M324" s="666">
        <v>770.01</v>
      </c>
      <c r="N324" s="665">
        <v>3</v>
      </c>
      <c r="O324" s="748">
        <v>1.5</v>
      </c>
      <c r="P324" s="666">
        <v>256.67</v>
      </c>
      <c r="Q324" s="681">
        <v>0.33333333333333337</v>
      </c>
      <c r="R324" s="665">
        <v>1</v>
      </c>
      <c r="S324" s="681">
        <v>0.33333333333333331</v>
      </c>
      <c r="T324" s="748">
        <v>0.5</v>
      </c>
      <c r="U324" s="704">
        <v>0.33333333333333331</v>
      </c>
    </row>
    <row r="325" spans="1:21" ht="14.4" customHeight="1" x14ac:dyDescent="0.3">
      <c r="A325" s="664">
        <v>4</v>
      </c>
      <c r="B325" s="665" t="s">
        <v>2184</v>
      </c>
      <c r="C325" s="665" t="s">
        <v>2432</v>
      </c>
      <c r="D325" s="746" t="s">
        <v>3721</v>
      </c>
      <c r="E325" s="747" t="s">
        <v>2452</v>
      </c>
      <c r="F325" s="665" t="s">
        <v>2426</v>
      </c>
      <c r="G325" s="665" t="s">
        <v>3061</v>
      </c>
      <c r="H325" s="665" t="s">
        <v>545</v>
      </c>
      <c r="I325" s="665" t="s">
        <v>3062</v>
      </c>
      <c r="J325" s="665" t="s">
        <v>3063</v>
      </c>
      <c r="K325" s="665" t="s">
        <v>3064</v>
      </c>
      <c r="L325" s="666">
        <v>140.72</v>
      </c>
      <c r="M325" s="666">
        <v>422.15999999999997</v>
      </c>
      <c r="N325" s="665">
        <v>3</v>
      </c>
      <c r="O325" s="748">
        <v>0.5</v>
      </c>
      <c r="P325" s="666">
        <v>422.15999999999997</v>
      </c>
      <c r="Q325" s="681">
        <v>1</v>
      </c>
      <c r="R325" s="665">
        <v>3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4</v>
      </c>
      <c r="B326" s="665" t="s">
        <v>2184</v>
      </c>
      <c r="C326" s="665" t="s">
        <v>2432</v>
      </c>
      <c r="D326" s="746" t="s">
        <v>3721</v>
      </c>
      <c r="E326" s="747" t="s">
        <v>2452</v>
      </c>
      <c r="F326" s="665" t="s">
        <v>2426</v>
      </c>
      <c r="G326" s="665" t="s">
        <v>2503</v>
      </c>
      <c r="H326" s="665" t="s">
        <v>545</v>
      </c>
      <c r="I326" s="665" t="s">
        <v>3065</v>
      </c>
      <c r="J326" s="665" t="s">
        <v>2505</v>
      </c>
      <c r="K326" s="665" t="s">
        <v>3066</v>
      </c>
      <c r="L326" s="666">
        <v>0</v>
      </c>
      <c r="M326" s="666">
        <v>0</v>
      </c>
      <c r="N326" s="665">
        <v>6</v>
      </c>
      <c r="O326" s="748">
        <v>1</v>
      </c>
      <c r="P326" s="666">
        <v>0</v>
      </c>
      <c r="Q326" s="681"/>
      <c r="R326" s="665">
        <v>3</v>
      </c>
      <c r="S326" s="681">
        <v>0.5</v>
      </c>
      <c r="T326" s="748">
        <v>0.5</v>
      </c>
      <c r="U326" s="704">
        <v>0.5</v>
      </c>
    </row>
    <row r="327" spans="1:21" ht="14.4" customHeight="1" x14ac:dyDescent="0.3">
      <c r="A327" s="664">
        <v>4</v>
      </c>
      <c r="B327" s="665" t="s">
        <v>2184</v>
      </c>
      <c r="C327" s="665" t="s">
        <v>2432</v>
      </c>
      <c r="D327" s="746" t="s">
        <v>3721</v>
      </c>
      <c r="E327" s="747" t="s">
        <v>2452</v>
      </c>
      <c r="F327" s="665" t="s">
        <v>2426</v>
      </c>
      <c r="G327" s="665" t="s">
        <v>2487</v>
      </c>
      <c r="H327" s="665" t="s">
        <v>1027</v>
      </c>
      <c r="I327" s="665" t="s">
        <v>2490</v>
      </c>
      <c r="J327" s="665" t="s">
        <v>1906</v>
      </c>
      <c r="K327" s="665" t="s">
        <v>2491</v>
      </c>
      <c r="L327" s="666">
        <v>543.39</v>
      </c>
      <c r="M327" s="666">
        <v>1630.17</v>
      </c>
      <c r="N327" s="665">
        <v>3</v>
      </c>
      <c r="O327" s="748">
        <v>0.5</v>
      </c>
      <c r="P327" s="666">
        <v>1630.17</v>
      </c>
      <c r="Q327" s="681">
        <v>1</v>
      </c>
      <c r="R327" s="665">
        <v>3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4</v>
      </c>
      <c r="B328" s="665" t="s">
        <v>2184</v>
      </c>
      <c r="C328" s="665" t="s">
        <v>2432</v>
      </c>
      <c r="D328" s="746" t="s">
        <v>3721</v>
      </c>
      <c r="E328" s="747" t="s">
        <v>2452</v>
      </c>
      <c r="F328" s="665" t="s">
        <v>2426</v>
      </c>
      <c r="G328" s="665" t="s">
        <v>3067</v>
      </c>
      <c r="H328" s="665" t="s">
        <v>545</v>
      </c>
      <c r="I328" s="665" t="s">
        <v>3068</v>
      </c>
      <c r="J328" s="665" t="s">
        <v>3069</v>
      </c>
      <c r="K328" s="665" t="s">
        <v>2717</v>
      </c>
      <c r="L328" s="666">
        <v>0</v>
      </c>
      <c r="M328" s="666">
        <v>0</v>
      </c>
      <c r="N328" s="665">
        <v>2</v>
      </c>
      <c r="O328" s="748">
        <v>0.5</v>
      </c>
      <c r="P328" s="666">
        <v>0</v>
      </c>
      <c r="Q328" s="681"/>
      <c r="R328" s="665">
        <v>2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4</v>
      </c>
      <c r="B329" s="665" t="s">
        <v>2184</v>
      </c>
      <c r="C329" s="665" t="s">
        <v>2432</v>
      </c>
      <c r="D329" s="746" t="s">
        <v>3721</v>
      </c>
      <c r="E329" s="747" t="s">
        <v>2452</v>
      </c>
      <c r="F329" s="665" t="s">
        <v>2426</v>
      </c>
      <c r="G329" s="665" t="s">
        <v>2492</v>
      </c>
      <c r="H329" s="665" t="s">
        <v>545</v>
      </c>
      <c r="I329" s="665" t="s">
        <v>2507</v>
      </c>
      <c r="J329" s="665" t="s">
        <v>1532</v>
      </c>
      <c r="K329" s="665" t="s">
        <v>1533</v>
      </c>
      <c r="L329" s="666">
        <v>185.26</v>
      </c>
      <c r="M329" s="666">
        <v>1667.34</v>
      </c>
      <c r="N329" s="665">
        <v>9</v>
      </c>
      <c r="O329" s="748">
        <v>2.5</v>
      </c>
      <c r="P329" s="666">
        <v>370.52</v>
      </c>
      <c r="Q329" s="681">
        <v>0.22222222222222221</v>
      </c>
      <c r="R329" s="665">
        <v>2</v>
      </c>
      <c r="S329" s="681">
        <v>0.22222222222222221</v>
      </c>
      <c r="T329" s="748">
        <v>0.5</v>
      </c>
      <c r="U329" s="704">
        <v>0.2</v>
      </c>
    </row>
    <row r="330" spans="1:21" ht="14.4" customHeight="1" x14ac:dyDescent="0.3">
      <c r="A330" s="664">
        <v>4</v>
      </c>
      <c r="B330" s="665" t="s">
        <v>2184</v>
      </c>
      <c r="C330" s="665" t="s">
        <v>2432</v>
      </c>
      <c r="D330" s="746" t="s">
        <v>3721</v>
      </c>
      <c r="E330" s="747" t="s">
        <v>2452</v>
      </c>
      <c r="F330" s="665" t="s">
        <v>2426</v>
      </c>
      <c r="G330" s="665" t="s">
        <v>3070</v>
      </c>
      <c r="H330" s="665" t="s">
        <v>545</v>
      </c>
      <c r="I330" s="665" t="s">
        <v>3071</v>
      </c>
      <c r="J330" s="665" t="s">
        <v>3072</v>
      </c>
      <c r="K330" s="665" t="s">
        <v>3073</v>
      </c>
      <c r="L330" s="666">
        <v>78.33</v>
      </c>
      <c r="M330" s="666">
        <v>156.66</v>
      </c>
      <c r="N330" s="665">
        <v>2</v>
      </c>
      <c r="O330" s="748">
        <v>1</v>
      </c>
      <c r="P330" s="666">
        <v>156.66</v>
      </c>
      <c r="Q330" s="681">
        <v>1</v>
      </c>
      <c r="R330" s="665">
        <v>2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4</v>
      </c>
      <c r="B331" s="665" t="s">
        <v>2184</v>
      </c>
      <c r="C331" s="665" t="s">
        <v>2432</v>
      </c>
      <c r="D331" s="746" t="s">
        <v>3721</v>
      </c>
      <c r="E331" s="747" t="s">
        <v>2452</v>
      </c>
      <c r="F331" s="665" t="s">
        <v>2426</v>
      </c>
      <c r="G331" s="665" t="s">
        <v>2700</v>
      </c>
      <c r="H331" s="665" t="s">
        <v>545</v>
      </c>
      <c r="I331" s="665" t="s">
        <v>2704</v>
      </c>
      <c r="J331" s="665" t="s">
        <v>2705</v>
      </c>
      <c r="K331" s="665" t="s">
        <v>2706</v>
      </c>
      <c r="L331" s="666">
        <v>256.67</v>
      </c>
      <c r="M331" s="666">
        <v>5646.7400000000007</v>
      </c>
      <c r="N331" s="665">
        <v>22</v>
      </c>
      <c r="O331" s="748">
        <v>18</v>
      </c>
      <c r="P331" s="666">
        <v>2823.3700000000003</v>
      </c>
      <c r="Q331" s="681">
        <v>0.5</v>
      </c>
      <c r="R331" s="665">
        <v>11</v>
      </c>
      <c r="S331" s="681">
        <v>0.5</v>
      </c>
      <c r="T331" s="748">
        <v>9.5</v>
      </c>
      <c r="U331" s="704">
        <v>0.52777777777777779</v>
      </c>
    </row>
    <row r="332" spans="1:21" ht="14.4" customHeight="1" x14ac:dyDescent="0.3">
      <c r="A332" s="664">
        <v>4</v>
      </c>
      <c r="B332" s="665" t="s">
        <v>2184</v>
      </c>
      <c r="C332" s="665" t="s">
        <v>2432</v>
      </c>
      <c r="D332" s="746" t="s">
        <v>3721</v>
      </c>
      <c r="E332" s="747" t="s">
        <v>2452</v>
      </c>
      <c r="F332" s="665" t="s">
        <v>2426</v>
      </c>
      <c r="G332" s="665" t="s">
        <v>2508</v>
      </c>
      <c r="H332" s="665" t="s">
        <v>545</v>
      </c>
      <c r="I332" s="665" t="s">
        <v>977</v>
      </c>
      <c r="J332" s="665" t="s">
        <v>978</v>
      </c>
      <c r="K332" s="665" t="s">
        <v>979</v>
      </c>
      <c r="L332" s="666">
        <v>108.44</v>
      </c>
      <c r="M332" s="666">
        <v>108.44</v>
      </c>
      <c r="N332" s="665">
        <v>1</v>
      </c>
      <c r="O332" s="748">
        <v>0.5</v>
      </c>
      <c r="P332" s="666">
        <v>108.44</v>
      </c>
      <c r="Q332" s="681">
        <v>1</v>
      </c>
      <c r="R332" s="665">
        <v>1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4</v>
      </c>
      <c r="B333" s="665" t="s">
        <v>2184</v>
      </c>
      <c r="C333" s="665" t="s">
        <v>2432</v>
      </c>
      <c r="D333" s="746" t="s">
        <v>3721</v>
      </c>
      <c r="E333" s="747" t="s">
        <v>2452</v>
      </c>
      <c r="F333" s="665" t="s">
        <v>2426</v>
      </c>
      <c r="G333" s="665" t="s">
        <v>2508</v>
      </c>
      <c r="H333" s="665" t="s">
        <v>545</v>
      </c>
      <c r="I333" s="665" t="s">
        <v>2945</v>
      </c>
      <c r="J333" s="665" t="s">
        <v>978</v>
      </c>
      <c r="K333" s="665" t="s">
        <v>2946</v>
      </c>
      <c r="L333" s="666">
        <v>54.23</v>
      </c>
      <c r="M333" s="666">
        <v>108.46</v>
      </c>
      <c r="N333" s="665">
        <v>2</v>
      </c>
      <c r="O333" s="748">
        <v>1</v>
      </c>
      <c r="P333" s="666">
        <v>108.46</v>
      </c>
      <c r="Q333" s="681">
        <v>1</v>
      </c>
      <c r="R333" s="665">
        <v>2</v>
      </c>
      <c r="S333" s="681">
        <v>1</v>
      </c>
      <c r="T333" s="748">
        <v>1</v>
      </c>
      <c r="U333" s="704">
        <v>1</v>
      </c>
    </row>
    <row r="334" spans="1:21" ht="14.4" customHeight="1" x14ac:dyDescent="0.3">
      <c r="A334" s="664">
        <v>4</v>
      </c>
      <c r="B334" s="665" t="s">
        <v>2184</v>
      </c>
      <c r="C334" s="665" t="s">
        <v>2432</v>
      </c>
      <c r="D334" s="746" t="s">
        <v>3721</v>
      </c>
      <c r="E334" s="747" t="s">
        <v>2452</v>
      </c>
      <c r="F334" s="665" t="s">
        <v>2426</v>
      </c>
      <c r="G334" s="665" t="s">
        <v>2509</v>
      </c>
      <c r="H334" s="665" t="s">
        <v>545</v>
      </c>
      <c r="I334" s="665" t="s">
        <v>1680</v>
      </c>
      <c r="J334" s="665" t="s">
        <v>1681</v>
      </c>
      <c r="K334" s="665" t="s">
        <v>1682</v>
      </c>
      <c r="L334" s="666">
        <v>453.8</v>
      </c>
      <c r="M334" s="666">
        <v>1361.4</v>
      </c>
      <c r="N334" s="665">
        <v>3</v>
      </c>
      <c r="O334" s="748">
        <v>1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4</v>
      </c>
      <c r="B335" s="665" t="s">
        <v>2184</v>
      </c>
      <c r="C335" s="665" t="s">
        <v>2432</v>
      </c>
      <c r="D335" s="746" t="s">
        <v>3721</v>
      </c>
      <c r="E335" s="747" t="s">
        <v>2452</v>
      </c>
      <c r="F335" s="665" t="s">
        <v>2426</v>
      </c>
      <c r="G335" s="665" t="s">
        <v>2543</v>
      </c>
      <c r="H335" s="665" t="s">
        <v>545</v>
      </c>
      <c r="I335" s="665" t="s">
        <v>1799</v>
      </c>
      <c r="J335" s="665" t="s">
        <v>1800</v>
      </c>
      <c r="K335" s="665" t="s">
        <v>2544</v>
      </c>
      <c r="L335" s="666">
        <v>0</v>
      </c>
      <c r="M335" s="666">
        <v>0</v>
      </c>
      <c r="N335" s="665">
        <v>16</v>
      </c>
      <c r="O335" s="748">
        <v>3.5</v>
      </c>
      <c r="P335" s="666">
        <v>0</v>
      </c>
      <c r="Q335" s="681"/>
      <c r="R335" s="665">
        <v>11</v>
      </c>
      <c r="S335" s="681">
        <v>0.6875</v>
      </c>
      <c r="T335" s="748">
        <v>2.5</v>
      </c>
      <c r="U335" s="704">
        <v>0.7142857142857143</v>
      </c>
    </row>
    <row r="336" spans="1:21" ht="14.4" customHeight="1" x14ac:dyDescent="0.3">
      <c r="A336" s="664">
        <v>4</v>
      </c>
      <c r="B336" s="665" t="s">
        <v>2184</v>
      </c>
      <c r="C336" s="665" t="s">
        <v>2432</v>
      </c>
      <c r="D336" s="746" t="s">
        <v>3721</v>
      </c>
      <c r="E336" s="747" t="s">
        <v>2452</v>
      </c>
      <c r="F336" s="665" t="s">
        <v>2426</v>
      </c>
      <c r="G336" s="665" t="s">
        <v>3074</v>
      </c>
      <c r="H336" s="665" t="s">
        <v>545</v>
      </c>
      <c r="I336" s="665" t="s">
        <v>3075</v>
      </c>
      <c r="J336" s="665" t="s">
        <v>707</v>
      </c>
      <c r="K336" s="665" t="s">
        <v>3076</v>
      </c>
      <c r="L336" s="666">
        <v>0</v>
      </c>
      <c r="M336" s="666">
        <v>0</v>
      </c>
      <c r="N336" s="665">
        <v>2</v>
      </c>
      <c r="O336" s="748">
        <v>1</v>
      </c>
      <c r="P336" s="666"/>
      <c r="Q336" s="681"/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4</v>
      </c>
      <c r="B337" s="665" t="s">
        <v>2184</v>
      </c>
      <c r="C337" s="665" t="s">
        <v>2432</v>
      </c>
      <c r="D337" s="746" t="s">
        <v>3721</v>
      </c>
      <c r="E337" s="747" t="s">
        <v>2452</v>
      </c>
      <c r="F337" s="665" t="s">
        <v>2426</v>
      </c>
      <c r="G337" s="665" t="s">
        <v>2510</v>
      </c>
      <c r="H337" s="665" t="s">
        <v>545</v>
      </c>
      <c r="I337" s="665" t="s">
        <v>690</v>
      </c>
      <c r="J337" s="665" t="s">
        <v>2511</v>
      </c>
      <c r="K337" s="665" t="s">
        <v>2512</v>
      </c>
      <c r="L337" s="666">
        <v>0</v>
      </c>
      <c r="M337" s="666">
        <v>0</v>
      </c>
      <c r="N337" s="665">
        <v>1</v>
      </c>
      <c r="O337" s="748">
        <v>0.5</v>
      </c>
      <c r="P337" s="666">
        <v>0</v>
      </c>
      <c r="Q337" s="681"/>
      <c r="R337" s="665">
        <v>1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4</v>
      </c>
      <c r="B338" s="665" t="s">
        <v>2184</v>
      </c>
      <c r="C338" s="665" t="s">
        <v>2432</v>
      </c>
      <c r="D338" s="746" t="s">
        <v>3721</v>
      </c>
      <c r="E338" s="747" t="s">
        <v>2452</v>
      </c>
      <c r="F338" s="665" t="s">
        <v>2426</v>
      </c>
      <c r="G338" s="665" t="s">
        <v>2712</v>
      </c>
      <c r="H338" s="665" t="s">
        <v>545</v>
      </c>
      <c r="I338" s="665" t="s">
        <v>965</v>
      </c>
      <c r="J338" s="665" t="s">
        <v>966</v>
      </c>
      <c r="K338" s="665" t="s">
        <v>2713</v>
      </c>
      <c r="L338" s="666">
        <v>96.81</v>
      </c>
      <c r="M338" s="666">
        <v>290.43</v>
      </c>
      <c r="N338" s="665">
        <v>3</v>
      </c>
      <c r="O338" s="748">
        <v>0.5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4</v>
      </c>
      <c r="B339" s="665" t="s">
        <v>2184</v>
      </c>
      <c r="C339" s="665" t="s">
        <v>2432</v>
      </c>
      <c r="D339" s="746" t="s">
        <v>3721</v>
      </c>
      <c r="E339" s="747" t="s">
        <v>2452</v>
      </c>
      <c r="F339" s="665" t="s">
        <v>2426</v>
      </c>
      <c r="G339" s="665" t="s">
        <v>2629</v>
      </c>
      <c r="H339" s="665" t="s">
        <v>1027</v>
      </c>
      <c r="I339" s="665" t="s">
        <v>3077</v>
      </c>
      <c r="J339" s="665" t="s">
        <v>3078</v>
      </c>
      <c r="K339" s="665" t="s">
        <v>3079</v>
      </c>
      <c r="L339" s="666">
        <v>300.68</v>
      </c>
      <c r="M339" s="666">
        <v>300.68</v>
      </c>
      <c r="N339" s="665">
        <v>1</v>
      </c>
      <c r="O339" s="748">
        <v>0.5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4</v>
      </c>
      <c r="B340" s="665" t="s">
        <v>2184</v>
      </c>
      <c r="C340" s="665" t="s">
        <v>2432</v>
      </c>
      <c r="D340" s="746" t="s">
        <v>3721</v>
      </c>
      <c r="E340" s="747" t="s">
        <v>2452</v>
      </c>
      <c r="F340" s="665" t="s">
        <v>2426</v>
      </c>
      <c r="G340" s="665" t="s">
        <v>3080</v>
      </c>
      <c r="H340" s="665" t="s">
        <v>545</v>
      </c>
      <c r="I340" s="665" t="s">
        <v>3081</v>
      </c>
      <c r="J340" s="665" t="s">
        <v>1500</v>
      </c>
      <c r="K340" s="665" t="s">
        <v>3082</v>
      </c>
      <c r="L340" s="666">
        <v>100.62</v>
      </c>
      <c r="M340" s="666">
        <v>201.24</v>
      </c>
      <c r="N340" s="665">
        <v>2</v>
      </c>
      <c r="O340" s="748">
        <v>0.5</v>
      </c>
      <c r="P340" s="666">
        <v>201.24</v>
      </c>
      <c r="Q340" s="681">
        <v>1</v>
      </c>
      <c r="R340" s="665">
        <v>2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4</v>
      </c>
      <c r="B341" s="665" t="s">
        <v>2184</v>
      </c>
      <c r="C341" s="665" t="s">
        <v>2432</v>
      </c>
      <c r="D341" s="746" t="s">
        <v>3721</v>
      </c>
      <c r="E341" s="747" t="s">
        <v>2452</v>
      </c>
      <c r="F341" s="665" t="s">
        <v>2426</v>
      </c>
      <c r="G341" s="665" t="s">
        <v>3083</v>
      </c>
      <c r="H341" s="665" t="s">
        <v>545</v>
      </c>
      <c r="I341" s="665" t="s">
        <v>3084</v>
      </c>
      <c r="J341" s="665" t="s">
        <v>3085</v>
      </c>
      <c r="K341" s="665" t="s">
        <v>3086</v>
      </c>
      <c r="L341" s="666">
        <v>0</v>
      </c>
      <c r="M341" s="666">
        <v>0</v>
      </c>
      <c r="N341" s="665">
        <v>2</v>
      </c>
      <c r="O341" s="748">
        <v>0.5</v>
      </c>
      <c r="P341" s="666">
        <v>0</v>
      </c>
      <c r="Q341" s="681"/>
      <c r="R341" s="665">
        <v>2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4</v>
      </c>
      <c r="B342" s="665" t="s">
        <v>2184</v>
      </c>
      <c r="C342" s="665" t="s">
        <v>2432</v>
      </c>
      <c r="D342" s="746" t="s">
        <v>3721</v>
      </c>
      <c r="E342" s="747" t="s">
        <v>2452</v>
      </c>
      <c r="F342" s="665" t="s">
        <v>2426</v>
      </c>
      <c r="G342" s="665" t="s">
        <v>2718</v>
      </c>
      <c r="H342" s="665" t="s">
        <v>545</v>
      </c>
      <c r="I342" s="665" t="s">
        <v>3087</v>
      </c>
      <c r="J342" s="665" t="s">
        <v>3088</v>
      </c>
      <c r="K342" s="665" t="s">
        <v>3089</v>
      </c>
      <c r="L342" s="666">
        <v>0</v>
      </c>
      <c r="M342" s="666">
        <v>0</v>
      </c>
      <c r="N342" s="665">
        <v>1</v>
      </c>
      <c r="O342" s="748">
        <v>0.5</v>
      </c>
      <c r="P342" s="666"/>
      <c r="Q342" s="681"/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4</v>
      </c>
      <c r="B343" s="665" t="s">
        <v>2184</v>
      </c>
      <c r="C343" s="665" t="s">
        <v>2432</v>
      </c>
      <c r="D343" s="746" t="s">
        <v>3721</v>
      </c>
      <c r="E343" s="747" t="s">
        <v>2452</v>
      </c>
      <c r="F343" s="665" t="s">
        <v>2426</v>
      </c>
      <c r="G343" s="665" t="s">
        <v>2718</v>
      </c>
      <c r="H343" s="665" t="s">
        <v>545</v>
      </c>
      <c r="I343" s="665" t="s">
        <v>3090</v>
      </c>
      <c r="J343" s="665" t="s">
        <v>3088</v>
      </c>
      <c r="K343" s="665" t="s">
        <v>3089</v>
      </c>
      <c r="L343" s="666">
        <v>0</v>
      </c>
      <c r="M343" s="666">
        <v>0</v>
      </c>
      <c r="N343" s="665">
        <v>2</v>
      </c>
      <c r="O343" s="748">
        <v>0.5</v>
      </c>
      <c r="P343" s="666">
        <v>0</v>
      </c>
      <c r="Q343" s="681"/>
      <c r="R343" s="665">
        <v>2</v>
      </c>
      <c r="S343" s="681">
        <v>1</v>
      </c>
      <c r="T343" s="748">
        <v>0.5</v>
      </c>
      <c r="U343" s="704">
        <v>1</v>
      </c>
    </row>
    <row r="344" spans="1:21" ht="14.4" customHeight="1" x14ac:dyDescent="0.3">
      <c r="A344" s="664">
        <v>4</v>
      </c>
      <c r="B344" s="665" t="s">
        <v>2184</v>
      </c>
      <c r="C344" s="665" t="s">
        <v>2432</v>
      </c>
      <c r="D344" s="746" t="s">
        <v>3721</v>
      </c>
      <c r="E344" s="747" t="s">
        <v>2452</v>
      </c>
      <c r="F344" s="665" t="s">
        <v>2426</v>
      </c>
      <c r="G344" s="665" t="s">
        <v>3091</v>
      </c>
      <c r="H344" s="665" t="s">
        <v>545</v>
      </c>
      <c r="I344" s="665" t="s">
        <v>3092</v>
      </c>
      <c r="J344" s="665" t="s">
        <v>3093</v>
      </c>
      <c r="K344" s="665" t="s">
        <v>3094</v>
      </c>
      <c r="L344" s="666">
        <v>256.67</v>
      </c>
      <c r="M344" s="666">
        <v>256.67</v>
      </c>
      <c r="N344" s="665">
        <v>1</v>
      </c>
      <c r="O344" s="748">
        <v>1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4</v>
      </c>
      <c r="B345" s="665" t="s">
        <v>2184</v>
      </c>
      <c r="C345" s="665" t="s">
        <v>2432</v>
      </c>
      <c r="D345" s="746" t="s">
        <v>3721</v>
      </c>
      <c r="E345" s="747" t="s">
        <v>2452</v>
      </c>
      <c r="F345" s="665" t="s">
        <v>2426</v>
      </c>
      <c r="G345" s="665" t="s">
        <v>2493</v>
      </c>
      <c r="H345" s="665" t="s">
        <v>1027</v>
      </c>
      <c r="I345" s="665" t="s">
        <v>1118</v>
      </c>
      <c r="J345" s="665" t="s">
        <v>1119</v>
      </c>
      <c r="K345" s="665" t="s">
        <v>1120</v>
      </c>
      <c r="L345" s="666">
        <v>133.94</v>
      </c>
      <c r="M345" s="666">
        <v>803.64</v>
      </c>
      <c r="N345" s="665">
        <v>6</v>
      </c>
      <c r="O345" s="748">
        <v>1.5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4</v>
      </c>
      <c r="B346" s="665" t="s">
        <v>2184</v>
      </c>
      <c r="C346" s="665" t="s">
        <v>2432</v>
      </c>
      <c r="D346" s="746" t="s">
        <v>3721</v>
      </c>
      <c r="E346" s="747" t="s">
        <v>2452</v>
      </c>
      <c r="F346" s="665" t="s">
        <v>2426</v>
      </c>
      <c r="G346" s="665" t="s">
        <v>2493</v>
      </c>
      <c r="H346" s="665" t="s">
        <v>545</v>
      </c>
      <c r="I346" s="665" t="s">
        <v>3027</v>
      </c>
      <c r="J346" s="665" t="s">
        <v>3028</v>
      </c>
      <c r="K346" s="665" t="s">
        <v>3029</v>
      </c>
      <c r="L346" s="666">
        <v>133.94</v>
      </c>
      <c r="M346" s="666">
        <v>401.82</v>
      </c>
      <c r="N346" s="665">
        <v>3</v>
      </c>
      <c r="O346" s="748">
        <v>1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4</v>
      </c>
      <c r="B347" s="665" t="s">
        <v>2184</v>
      </c>
      <c r="C347" s="665" t="s">
        <v>2432</v>
      </c>
      <c r="D347" s="746" t="s">
        <v>3721</v>
      </c>
      <c r="E347" s="747" t="s">
        <v>2452</v>
      </c>
      <c r="F347" s="665" t="s">
        <v>2427</v>
      </c>
      <c r="G347" s="665" t="s">
        <v>2533</v>
      </c>
      <c r="H347" s="665" t="s">
        <v>545</v>
      </c>
      <c r="I347" s="665" t="s">
        <v>3095</v>
      </c>
      <c r="J347" s="665" t="s">
        <v>2451</v>
      </c>
      <c r="K347" s="665"/>
      <c r="L347" s="666">
        <v>0</v>
      </c>
      <c r="M347" s="666">
        <v>0</v>
      </c>
      <c r="N347" s="665">
        <v>1</v>
      </c>
      <c r="O347" s="748">
        <v>1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4</v>
      </c>
      <c r="B348" s="665" t="s">
        <v>2184</v>
      </c>
      <c r="C348" s="665" t="s">
        <v>2432</v>
      </c>
      <c r="D348" s="746" t="s">
        <v>3721</v>
      </c>
      <c r="E348" s="747" t="s">
        <v>2452</v>
      </c>
      <c r="F348" s="665" t="s">
        <v>2427</v>
      </c>
      <c r="G348" s="665" t="s">
        <v>2533</v>
      </c>
      <c r="H348" s="665" t="s">
        <v>545</v>
      </c>
      <c r="I348" s="665" t="s">
        <v>2588</v>
      </c>
      <c r="J348" s="665" t="s">
        <v>2451</v>
      </c>
      <c r="K348" s="665"/>
      <c r="L348" s="666">
        <v>0</v>
      </c>
      <c r="M348" s="666">
        <v>0</v>
      </c>
      <c r="N348" s="665">
        <v>3</v>
      </c>
      <c r="O348" s="748">
        <v>3</v>
      </c>
      <c r="P348" s="666">
        <v>0</v>
      </c>
      <c r="Q348" s="681"/>
      <c r="R348" s="665">
        <v>3</v>
      </c>
      <c r="S348" s="681">
        <v>1</v>
      </c>
      <c r="T348" s="748">
        <v>3</v>
      </c>
      <c r="U348" s="704">
        <v>1</v>
      </c>
    </row>
    <row r="349" spans="1:21" ht="14.4" customHeight="1" x14ac:dyDescent="0.3">
      <c r="A349" s="664">
        <v>4</v>
      </c>
      <c r="B349" s="665" t="s">
        <v>2184</v>
      </c>
      <c r="C349" s="665" t="s">
        <v>2432</v>
      </c>
      <c r="D349" s="746" t="s">
        <v>3721</v>
      </c>
      <c r="E349" s="747" t="s">
        <v>2452</v>
      </c>
      <c r="F349" s="665" t="s">
        <v>2427</v>
      </c>
      <c r="G349" s="665" t="s">
        <v>2533</v>
      </c>
      <c r="H349" s="665" t="s">
        <v>545</v>
      </c>
      <c r="I349" s="665" t="s">
        <v>2534</v>
      </c>
      <c r="J349" s="665" t="s">
        <v>2451</v>
      </c>
      <c r="K349" s="665"/>
      <c r="L349" s="666">
        <v>0</v>
      </c>
      <c r="M349" s="666">
        <v>0</v>
      </c>
      <c r="N349" s="665">
        <v>9</v>
      </c>
      <c r="O349" s="748">
        <v>8</v>
      </c>
      <c r="P349" s="666">
        <v>0</v>
      </c>
      <c r="Q349" s="681"/>
      <c r="R349" s="665">
        <v>7</v>
      </c>
      <c r="S349" s="681">
        <v>0.77777777777777779</v>
      </c>
      <c r="T349" s="748">
        <v>7</v>
      </c>
      <c r="U349" s="704">
        <v>0.875</v>
      </c>
    </row>
    <row r="350" spans="1:21" ht="14.4" customHeight="1" x14ac:dyDescent="0.3">
      <c r="A350" s="664">
        <v>4</v>
      </c>
      <c r="B350" s="665" t="s">
        <v>2184</v>
      </c>
      <c r="C350" s="665" t="s">
        <v>2432</v>
      </c>
      <c r="D350" s="746" t="s">
        <v>3721</v>
      </c>
      <c r="E350" s="747" t="s">
        <v>2452</v>
      </c>
      <c r="F350" s="665" t="s">
        <v>2428</v>
      </c>
      <c r="G350" s="665" t="s">
        <v>2719</v>
      </c>
      <c r="H350" s="665" t="s">
        <v>545</v>
      </c>
      <c r="I350" s="665" t="s">
        <v>2720</v>
      </c>
      <c r="J350" s="665" t="s">
        <v>2721</v>
      </c>
      <c r="K350" s="665" t="s">
        <v>2722</v>
      </c>
      <c r="L350" s="666">
        <v>500</v>
      </c>
      <c r="M350" s="666">
        <v>1000</v>
      </c>
      <c r="N350" s="665">
        <v>2</v>
      </c>
      <c r="O350" s="748">
        <v>2</v>
      </c>
      <c r="P350" s="666">
        <v>1000</v>
      </c>
      <c r="Q350" s="681">
        <v>1</v>
      </c>
      <c r="R350" s="665">
        <v>2</v>
      </c>
      <c r="S350" s="681">
        <v>1</v>
      </c>
      <c r="T350" s="748">
        <v>2</v>
      </c>
      <c r="U350" s="704">
        <v>1</v>
      </c>
    </row>
    <row r="351" spans="1:21" ht="14.4" customHeight="1" x14ac:dyDescent="0.3">
      <c r="A351" s="664">
        <v>4</v>
      </c>
      <c r="B351" s="665" t="s">
        <v>2184</v>
      </c>
      <c r="C351" s="665" t="s">
        <v>2432</v>
      </c>
      <c r="D351" s="746" t="s">
        <v>3721</v>
      </c>
      <c r="E351" s="747" t="s">
        <v>2452</v>
      </c>
      <c r="F351" s="665" t="s">
        <v>2428</v>
      </c>
      <c r="G351" s="665" t="s">
        <v>2719</v>
      </c>
      <c r="H351" s="665" t="s">
        <v>545</v>
      </c>
      <c r="I351" s="665" t="s">
        <v>2723</v>
      </c>
      <c r="J351" s="665" t="s">
        <v>2724</v>
      </c>
      <c r="K351" s="665" t="s">
        <v>2725</v>
      </c>
      <c r="L351" s="666">
        <v>287</v>
      </c>
      <c r="M351" s="666">
        <v>4305</v>
      </c>
      <c r="N351" s="665">
        <v>15</v>
      </c>
      <c r="O351" s="748">
        <v>11</v>
      </c>
      <c r="P351" s="666">
        <v>2296</v>
      </c>
      <c r="Q351" s="681">
        <v>0.53333333333333333</v>
      </c>
      <c r="R351" s="665">
        <v>8</v>
      </c>
      <c r="S351" s="681">
        <v>0.53333333333333333</v>
      </c>
      <c r="T351" s="748">
        <v>6</v>
      </c>
      <c r="U351" s="704">
        <v>0.54545454545454541</v>
      </c>
    </row>
    <row r="352" spans="1:21" ht="14.4" customHeight="1" x14ac:dyDescent="0.3">
      <c r="A352" s="664">
        <v>4</v>
      </c>
      <c r="B352" s="665" t="s">
        <v>2184</v>
      </c>
      <c r="C352" s="665" t="s">
        <v>2432</v>
      </c>
      <c r="D352" s="746" t="s">
        <v>3721</v>
      </c>
      <c r="E352" s="747" t="s">
        <v>2452</v>
      </c>
      <c r="F352" s="665" t="s">
        <v>2428</v>
      </c>
      <c r="G352" s="665" t="s">
        <v>2719</v>
      </c>
      <c r="H352" s="665" t="s">
        <v>545</v>
      </c>
      <c r="I352" s="665" t="s">
        <v>2726</v>
      </c>
      <c r="J352" s="665" t="s">
        <v>2727</v>
      </c>
      <c r="K352" s="665" t="s">
        <v>2728</v>
      </c>
      <c r="L352" s="666">
        <v>253</v>
      </c>
      <c r="M352" s="666">
        <v>2024</v>
      </c>
      <c r="N352" s="665">
        <v>8</v>
      </c>
      <c r="O352" s="748">
        <v>6</v>
      </c>
      <c r="P352" s="666">
        <v>759</v>
      </c>
      <c r="Q352" s="681">
        <v>0.375</v>
      </c>
      <c r="R352" s="665">
        <v>3</v>
      </c>
      <c r="S352" s="681">
        <v>0.375</v>
      </c>
      <c r="T352" s="748">
        <v>2</v>
      </c>
      <c r="U352" s="704">
        <v>0.33333333333333331</v>
      </c>
    </row>
    <row r="353" spans="1:21" ht="14.4" customHeight="1" x14ac:dyDescent="0.3">
      <c r="A353" s="664">
        <v>4</v>
      </c>
      <c r="B353" s="665" t="s">
        <v>2184</v>
      </c>
      <c r="C353" s="665" t="s">
        <v>2432</v>
      </c>
      <c r="D353" s="746" t="s">
        <v>3721</v>
      </c>
      <c r="E353" s="747" t="s">
        <v>2452</v>
      </c>
      <c r="F353" s="665" t="s">
        <v>2428</v>
      </c>
      <c r="G353" s="665" t="s">
        <v>2719</v>
      </c>
      <c r="H353" s="665" t="s">
        <v>545</v>
      </c>
      <c r="I353" s="665" t="s">
        <v>3096</v>
      </c>
      <c r="J353" s="665" t="s">
        <v>3097</v>
      </c>
      <c r="K353" s="665" t="s">
        <v>3098</v>
      </c>
      <c r="L353" s="666">
        <v>124</v>
      </c>
      <c r="M353" s="666">
        <v>372</v>
      </c>
      <c r="N353" s="665">
        <v>3</v>
      </c>
      <c r="O353" s="748">
        <v>2</v>
      </c>
      <c r="P353" s="666">
        <v>372</v>
      </c>
      <c r="Q353" s="681">
        <v>1</v>
      </c>
      <c r="R353" s="665">
        <v>3</v>
      </c>
      <c r="S353" s="681">
        <v>1</v>
      </c>
      <c r="T353" s="748">
        <v>2</v>
      </c>
      <c r="U353" s="704">
        <v>1</v>
      </c>
    </row>
    <row r="354" spans="1:21" ht="14.4" customHeight="1" x14ac:dyDescent="0.3">
      <c r="A354" s="664">
        <v>4</v>
      </c>
      <c r="B354" s="665" t="s">
        <v>2184</v>
      </c>
      <c r="C354" s="665" t="s">
        <v>2432</v>
      </c>
      <c r="D354" s="746" t="s">
        <v>3721</v>
      </c>
      <c r="E354" s="747" t="s">
        <v>2452</v>
      </c>
      <c r="F354" s="665" t="s">
        <v>2428</v>
      </c>
      <c r="G354" s="665" t="s">
        <v>2719</v>
      </c>
      <c r="H354" s="665" t="s">
        <v>545</v>
      </c>
      <c r="I354" s="665" t="s">
        <v>2729</v>
      </c>
      <c r="J354" s="665" t="s">
        <v>2730</v>
      </c>
      <c r="K354" s="665" t="s">
        <v>2731</v>
      </c>
      <c r="L354" s="666">
        <v>2304</v>
      </c>
      <c r="M354" s="666">
        <v>34560</v>
      </c>
      <c r="N354" s="665">
        <v>15</v>
      </c>
      <c r="O354" s="748">
        <v>2</v>
      </c>
      <c r="P354" s="666">
        <v>20736</v>
      </c>
      <c r="Q354" s="681">
        <v>0.6</v>
      </c>
      <c r="R354" s="665">
        <v>9</v>
      </c>
      <c r="S354" s="681">
        <v>0.6</v>
      </c>
      <c r="T354" s="748">
        <v>1</v>
      </c>
      <c r="U354" s="704">
        <v>0.5</v>
      </c>
    </row>
    <row r="355" spans="1:21" ht="14.4" customHeight="1" x14ac:dyDescent="0.3">
      <c r="A355" s="664">
        <v>4</v>
      </c>
      <c r="B355" s="665" t="s">
        <v>2184</v>
      </c>
      <c r="C355" s="665" t="s">
        <v>2432</v>
      </c>
      <c r="D355" s="746" t="s">
        <v>3721</v>
      </c>
      <c r="E355" s="747" t="s">
        <v>2452</v>
      </c>
      <c r="F355" s="665" t="s">
        <v>2428</v>
      </c>
      <c r="G355" s="665" t="s">
        <v>2719</v>
      </c>
      <c r="H355" s="665" t="s">
        <v>545</v>
      </c>
      <c r="I355" s="665" t="s">
        <v>2732</v>
      </c>
      <c r="J355" s="665" t="s">
        <v>2733</v>
      </c>
      <c r="K355" s="665" t="s">
        <v>2734</v>
      </c>
      <c r="L355" s="666">
        <v>315.5</v>
      </c>
      <c r="M355" s="666">
        <v>315.5</v>
      </c>
      <c r="N355" s="665">
        <v>1</v>
      </c>
      <c r="O355" s="748">
        <v>1</v>
      </c>
      <c r="P355" s="666">
        <v>315.5</v>
      </c>
      <c r="Q355" s="681">
        <v>1</v>
      </c>
      <c r="R355" s="665">
        <v>1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4</v>
      </c>
      <c r="B356" s="665" t="s">
        <v>2184</v>
      </c>
      <c r="C356" s="665" t="s">
        <v>2432</v>
      </c>
      <c r="D356" s="746" t="s">
        <v>3721</v>
      </c>
      <c r="E356" s="747" t="s">
        <v>2452</v>
      </c>
      <c r="F356" s="665" t="s">
        <v>2428</v>
      </c>
      <c r="G356" s="665" t="s">
        <v>2719</v>
      </c>
      <c r="H356" s="665" t="s">
        <v>545</v>
      </c>
      <c r="I356" s="665" t="s">
        <v>2735</v>
      </c>
      <c r="J356" s="665" t="s">
        <v>2736</v>
      </c>
      <c r="K356" s="665" t="s">
        <v>2737</v>
      </c>
      <c r="L356" s="666">
        <v>291.2</v>
      </c>
      <c r="M356" s="666">
        <v>1164.8</v>
      </c>
      <c r="N356" s="665">
        <v>4</v>
      </c>
      <c r="O356" s="748">
        <v>3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4</v>
      </c>
      <c r="B357" s="665" t="s">
        <v>2184</v>
      </c>
      <c r="C357" s="665" t="s">
        <v>2432</v>
      </c>
      <c r="D357" s="746" t="s">
        <v>3721</v>
      </c>
      <c r="E357" s="747" t="s">
        <v>2452</v>
      </c>
      <c r="F357" s="665" t="s">
        <v>2428</v>
      </c>
      <c r="G357" s="665" t="s">
        <v>2719</v>
      </c>
      <c r="H357" s="665" t="s">
        <v>545</v>
      </c>
      <c r="I357" s="665" t="s">
        <v>2741</v>
      </c>
      <c r="J357" s="665" t="s">
        <v>2742</v>
      </c>
      <c r="K357" s="665" t="s">
        <v>2743</v>
      </c>
      <c r="L357" s="666">
        <v>5343.9</v>
      </c>
      <c r="M357" s="666">
        <v>10687.8</v>
      </c>
      <c r="N357" s="665">
        <v>2</v>
      </c>
      <c r="O357" s="748">
        <v>2</v>
      </c>
      <c r="P357" s="666">
        <v>5343.9</v>
      </c>
      <c r="Q357" s="681">
        <v>0.5</v>
      </c>
      <c r="R357" s="665">
        <v>1</v>
      </c>
      <c r="S357" s="681">
        <v>0.5</v>
      </c>
      <c r="T357" s="748">
        <v>1</v>
      </c>
      <c r="U357" s="704">
        <v>0.5</v>
      </c>
    </row>
    <row r="358" spans="1:21" ht="14.4" customHeight="1" x14ac:dyDescent="0.3">
      <c r="A358" s="664">
        <v>4</v>
      </c>
      <c r="B358" s="665" t="s">
        <v>2184</v>
      </c>
      <c r="C358" s="665" t="s">
        <v>2432</v>
      </c>
      <c r="D358" s="746" t="s">
        <v>3721</v>
      </c>
      <c r="E358" s="747" t="s">
        <v>2452</v>
      </c>
      <c r="F358" s="665" t="s">
        <v>2428</v>
      </c>
      <c r="G358" s="665" t="s">
        <v>2719</v>
      </c>
      <c r="H358" s="665" t="s">
        <v>545</v>
      </c>
      <c r="I358" s="665" t="s">
        <v>2744</v>
      </c>
      <c r="J358" s="665" t="s">
        <v>2745</v>
      </c>
      <c r="K358" s="665" t="s">
        <v>2746</v>
      </c>
      <c r="L358" s="666">
        <v>5343.9</v>
      </c>
      <c r="M358" s="666">
        <v>16031.699999999999</v>
      </c>
      <c r="N358" s="665">
        <v>3</v>
      </c>
      <c r="O358" s="748">
        <v>1</v>
      </c>
      <c r="P358" s="666">
        <v>16031.699999999999</v>
      </c>
      <c r="Q358" s="681">
        <v>1</v>
      </c>
      <c r="R358" s="665">
        <v>3</v>
      </c>
      <c r="S358" s="681">
        <v>1</v>
      </c>
      <c r="T358" s="748">
        <v>1</v>
      </c>
      <c r="U358" s="704">
        <v>1</v>
      </c>
    </row>
    <row r="359" spans="1:21" ht="14.4" customHeight="1" x14ac:dyDescent="0.3">
      <c r="A359" s="664">
        <v>4</v>
      </c>
      <c r="B359" s="665" t="s">
        <v>2184</v>
      </c>
      <c r="C359" s="665" t="s">
        <v>2432</v>
      </c>
      <c r="D359" s="746" t="s">
        <v>3721</v>
      </c>
      <c r="E359" s="747" t="s">
        <v>2452</v>
      </c>
      <c r="F359" s="665" t="s">
        <v>2428</v>
      </c>
      <c r="G359" s="665" t="s">
        <v>2719</v>
      </c>
      <c r="H359" s="665" t="s">
        <v>545</v>
      </c>
      <c r="I359" s="665" t="s">
        <v>3099</v>
      </c>
      <c r="J359" s="665" t="s">
        <v>3100</v>
      </c>
      <c r="K359" s="665" t="s">
        <v>2749</v>
      </c>
      <c r="L359" s="666">
        <v>1832.09</v>
      </c>
      <c r="M359" s="666">
        <v>10992.539999999999</v>
      </c>
      <c r="N359" s="665">
        <v>6</v>
      </c>
      <c r="O359" s="748">
        <v>2</v>
      </c>
      <c r="P359" s="666">
        <v>10992.539999999999</v>
      </c>
      <c r="Q359" s="681">
        <v>1</v>
      </c>
      <c r="R359" s="665">
        <v>6</v>
      </c>
      <c r="S359" s="681">
        <v>1</v>
      </c>
      <c r="T359" s="748">
        <v>2</v>
      </c>
      <c r="U359" s="704">
        <v>1</v>
      </c>
    </row>
    <row r="360" spans="1:21" ht="14.4" customHeight="1" x14ac:dyDescent="0.3">
      <c r="A360" s="664">
        <v>4</v>
      </c>
      <c r="B360" s="665" t="s">
        <v>2184</v>
      </c>
      <c r="C360" s="665" t="s">
        <v>2432</v>
      </c>
      <c r="D360" s="746" t="s">
        <v>3721</v>
      </c>
      <c r="E360" s="747" t="s">
        <v>2452</v>
      </c>
      <c r="F360" s="665" t="s">
        <v>2428</v>
      </c>
      <c r="G360" s="665" t="s">
        <v>2719</v>
      </c>
      <c r="H360" s="665" t="s">
        <v>545</v>
      </c>
      <c r="I360" s="665" t="s">
        <v>3101</v>
      </c>
      <c r="J360" s="665" t="s">
        <v>3102</v>
      </c>
      <c r="K360" s="665" t="s">
        <v>3103</v>
      </c>
      <c r="L360" s="666">
        <v>2473.21</v>
      </c>
      <c r="M360" s="666">
        <v>4946.42</v>
      </c>
      <c r="N360" s="665">
        <v>2</v>
      </c>
      <c r="O360" s="748">
        <v>1</v>
      </c>
      <c r="P360" s="666">
        <v>4946.42</v>
      </c>
      <c r="Q360" s="681">
        <v>1</v>
      </c>
      <c r="R360" s="665">
        <v>2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4</v>
      </c>
      <c r="B361" s="665" t="s">
        <v>2184</v>
      </c>
      <c r="C361" s="665" t="s">
        <v>2432</v>
      </c>
      <c r="D361" s="746" t="s">
        <v>3721</v>
      </c>
      <c r="E361" s="747" t="s">
        <v>2452</v>
      </c>
      <c r="F361" s="665" t="s">
        <v>2428</v>
      </c>
      <c r="G361" s="665" t="s">
        <v>2719</v>
      </c>
      <c r="H361" s="665" t="s">
        <v>545</v>
      </c>
      <c r="I361" s="665" t="s">
        <v>2747</v>
      </c>
      <c r="J361" s="665" t="s">
        <v>2748</v>
      </c>
      <c r="K361" s="665" t="s">
        <v>2749</v>
      </c>
      <c r="L361" s="666">
        <v>485.63</v>
      </c>
      <c r="M361" s="666">
        <v>971.26</v>
      </c>
      <c r="N361" s="665">
        <v>2</v>
      </c>
      <c r="O361" s="748">
        <v>1</v>
      </c>
      <c r="P361" s="666">
        <v>971.26</v>
      </c>
      <c r="Q361" s="681">
        <v>1</v>
      </c>
      <c r="R361" s="665">
        <v>2</v>
      </c>
      <c r="S361" s="681">
        <v>1</v>
      </c>
      <c r="T361" s="748">
        <v>1</v>
      </c>
      <c r="U361" s="704">
        <v>1</v>
      </c>
    </row>
    <row r="362" spans="1:21" ht="14.4" customHeight="1" x14ac:dyDescent="0.3">
      <c r="A362" s="664">
        <v>4</v>
      </c>
      <c r="B362" s="665" t="s">
        <v>2184</v>
      </c>
      <c r="C362" s="665" t="s">
        <v>2432</v>
      </c>
      <c r="D362" s="746" t="s">
        <v>3721</v>
      </c>
      <c r="E362" s="747" t="s">
        <v>2452</v>
      </c>
      <c r="F362" s="665" t="s">
        <v>2428</v>
      </c>
      <c r="G362" s="665" t="s">
        <v>2719</v>
      </c>
      <c r="H362" s="665" t="s">
        <v>545</v>
      </c>
      <c r="I362" s="665" t="s">
        <v>2750</v>
      </c>
      <c r="J362" s="665" t="s">
        <v>2751</v>
      </c>
      <c r="K362" s="665" t="s">
        <v>2749</v>
      </c>
      <c r="L362" s="666">
        <v>300</v>
      </c>
      <c r="M362" s="666">
        <v>300</v>
      </c>
      <c r="N362" s="665">
        <v>1</v>
      </c>
      <c r="O362" s="748">
        <v>1</v>
      </c>
      <c r="P362" s="666">
        <v>300</v>
      </c>
      <c r="Q362" s="681">
        <v>1</v>
      </c>
      <c r="R362" s="665">
        <v>1</v>
      </c>
      <c r="S362" s="681">
        <v>1</v>
      </c>
      <c r="T362" s="748">
        <v>1</v>
      </c>
      <c r="U362" s="704">
        <v>1</v>
      </c>
    </row>
    <row r="363" spans="1:21" ht="14.4" customHeight="1" x14ac:dyDescent="0.3">
      <c r="A363" s="664">
        <v>4</v>
      </c>
      <c r="B363" s="665" t="s">
        <v>2184</v>
      </c>
      <c r="C363" s="665" t="s">
        <v>2432</v>
      </c>
      <c r="D363" s="746" t="s">
        <v>3721</v>
      </c>
      <c r="E363" s="747" t="s">
        <v>2452</v>
      </c>
      <c r="F363" s="665" t="s">
        <v>2428</v>
      </c>
      <c r="G363" s="665" t="s">
        <v>2719</v>
      </c>
      <c r="H363" s="665" t="s">
        <v>545</v>
      </c>
      <c r="I363" s="665" t="s">
        <v>2752</v>
      </c>
      <c r="J363" s="665" t="s">
        <v>2753</v>
      </c>
      <c r="K363" s="665" t="s">
        <v>2754</v>
      </c>
      <c r="L363" s="666">
        <v>196.43</v>
      </c>
      <c r="M363" s="666">
        <v>196.43</v>
      </c>
      <c r="N363" s="665">
        <v>1</v>
      </c>
      <c r="O363" s="748">
        <v>1</v>
      </c>
      <c r="P363" s="666">
        <v>196.43</v>
      </c>
      <c r="Q363" s="681">
        <v>1</v>
      </c>
      <c r="R363" s="665">
        <v>1</v>
      </c>
      <c r="S363" s="681">
        <v>1</v>
      </c>
      <c r="T363" s="748">
        <v>1</v>
      </c>
      <c r="U363" s="704">
        <v>1</v>
      </c>
    </row>
    <row r="364" spans="1:21" ht="14.4" customHeight="1" x14ac:dyDescent="0.3">
      <c r="A364" s="664">
        <v>4</v>
      </c>
      <c r="B364" s="665" t="s">
        <v>2184</v>
      </c>
      <c r="C364" s="665" t="s">
        <v>2432</v>
      </c>
      <c r="D364" s="746" t="s">
        <v>3721</v>
      </c>
      <c r="E364" s="747" t="s">
        <v>2452</v>
      </c>
      <c r="F364" s="665" t="s">
        <v>2428</v>
      </c>
      <c r="G364" s="665" t="s">
        <v>2719</v>
      </c>
      <c r="H364" s="665" t="s">
        <v>545</v>
      </c>
      <c r="I364" s="665" t="s">
        <v>2755</v>
      </c>
      <c r="J364" s="665" t="s">
        <v>2756</v>
      </c>
      <c r="K364" s="665" t="s">
        <v>2757</v>
      </c>
      <c r="L364" s="666">
        <v>210.33</v>
      </c>
      <c r="M364" s="666">
        <v>420.66</v>
      </c>
      <c r="N364" s="665">
        <v>2</v>
      </c>
      <c r="O364" s="748">
        <v>1</v>
      </c>
      <c r="P364" s="666">
        <v>420.66</v>
      </c>
      <c r="Q364" s="681">
        <v>1</v>
      </c>
      <c r="R364" s="665">
        <v>2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4</v>
      </c>
      <c r="B365" s="665" t="s">
        <v>2184</v>
      </c>
      <c r="C365" s="665" t="s">
        <v>2432</v>
      </c>
      <c r="D365" s="746" t="s">
        <v>3721</v>
      </c>
      <c r="E365" s="747" t="s">
        <v>2452</v>
      </c>
      <c r="F365" s="665" t="s">
        <v>2428</v>
      </c>
      <c r="G365" s="665" t="s">
        <v>2719</v>
      </c>
      <c r="H365" s="665" t="s">
        <v>545</v>
      </c>
      <c r="I365" s="665" t="s">
        <v>2760</v>
      </c>
      <c r="J365" s="665" t="s">
        <v>2761</v>
      </c>
      <c r="K365" s="665" t="s">
        <v>2762</v>
      </c>
      <c r="L365" s="666">
        <v>320</v>
      </c>
      <c r="M365" s="666">
        <v>960</v>
      </c>
      <c r="N365" s="665">
        <v>3</v>
      </c>
      <c r="O365" s="748">
        <v>2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4</v>
      </c>
      <c r="B366" s="665" t="s">
        <v>2184</v>
      </c>
      <c r="C366" s="665" t="s">
        <v>2432</v>
      </c>
      <c r="D366" s="746" t="s">
        <v>3721</v>
      </c>
      <c r="E366" s="747" t="s">
        <v>2452</v>
      </c>
      <c r="F366" s="665" t="s">
        <v>2428</v>
      </c>
      <c r="G366" s="665" t="s">
        <v>2719</v>
      </c>
      <c r="H366" s="665" t="s">
        <v>545</v>
      </c>
      <c r="I366" s="665" t="s">
        <v>2763</v>
      </c>
      <c r="J366" s="665" t="s">
        <v>2764</v>
      </c>
      <c r="K366" s="665" t="s">
        <v>2765</v>
      </c>
      <c r="L366" s="666">
        <v>300</v>
      </c>
      <c r="M366" s="666">
        <v>900</v>
      </c>
      <c r="N366" s="665">
        <v>3</v>
      </c>
      <c r="O366" s="748">
        <v>2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4</v>
      </c>
      <c r="B367" s="665" t="s">
        <v>2184</v>
      </c>
      <c r="C367" s="665" t="s">
        <v>2432</v>
      </c>
      <c r="D367" s="746" t="s">
        <v>3721</v>
      </c>
      <c r="E367" s="747" t="s">
        <v>2452</v>
      </c>
      <c r="F367" s="665" t="s">
        <v>2428</v>
      </c>
      <c r="G367" s="665" t="s">
        <v>2719</v>
      </c>
      <c r="H367" s="665" t="s">
        <v>545</v>
      </c>
      <c r="I367" s="665" t="s">
        <v>3033</v>
      </c>
      <c r="J367" s="665" t="s">
        <v>3034</v>
      </c>
      <c r="K367" s="665" t="s">
        <v>3035</v>
      </c>
      <c r="L367" s="666">
        <v>2816</v>
      </c>
      <c r="M367" s="666">
        <v>101376</v>
      </c>
      <c r="N367" s="665">
        <v>36</v>
      </c>
      <c r="O367" s="748">
        <v>4</v>
      </c>
      <c r="P367" s="666">
        <v>50688</v>
      </c>
      <c r="Q367" s="681">
        <v>0.5</v>
      </c>
      <c r="R367" s="665">
        <v>18</v>
      </c>
      <c r="S367" s="681">
        <v>0.5</v>
      </c>
      <c r="T367" s="748">
        <v>2</v>
      </c>
      <c r="U367" s="704">
        <v>0.5</v>
      </c>
    </row>
    <row r="368" spans="1:21" ht="14.4" customHeight="1" x14ac:dyDescent="0.3">
      <c r="A368" s="664">
        <v>4</v>
      </c>
      <c r="B368" s="665" t="s">
        <v>2184</v>
      </c>
      <c r="C368" s="665" t="s">
        <v>2432</v>
      </c>
      <c r="D368" s="746" t="s">
        <v>3721</v>
      </c>
      <c r="E368" s="747" t="s">
        <v>2452</v>
      </c>
      <c r="F368" s="665" t="s">
        <v>2428</v>
      </c>
      <c r="G368" s="665" t="s">
        <v>2719</v>
      </c>
      <c r="H368" s="665" t="s">
        <v>545</v>
      </c>
      <c r="I368" s="665" t="s">
        <v>2766</v>
      </c>
      <c r="J368" s="665" t="s">
        <v>2767</v>
      </c>
      <c r="K368" s="665" t="s">
        <v>2768</v>
      </c>
      <c r="L368" s="666">
        <v>2412.9</v>
      </c>
      <c r="M368" s="666">
        <v>7238.7000000000007</v>
      </c>
      <c r="N368" s="665">
        <v>3</v>
      </c>
      <c r="O368" s="748">
        <v>1</v>
      </c>
      <c r="P368" s="666">
        <v>7238.7000000000007</v>
      </c>
      <c r="Q368" s="681">
        <v>1</v>
      </c>
      <c r="R368" s="665">
        <v>3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4</v>
      </c>
      <c r="B369" s="665" t="s">
        <v>2184</v>
      </c>
      <c r="C369" s="665" t="s">
        <v>2432</v>
      </c>
      <c r="D369" s="746" t="s">
        <v>3721</v>
      </c>
      <c r="E369" s="747" t="s">
        <v>2452</v>
      </c>
      <c r="F369" s="665" t="s">
        <v>2428</v>
      </c>
      <c r="G369" s="665" t="s">
        <v>2719</v>
      </c>
      <c r="H369" s="665" t="s">
        <v>545</v>
      </c>
      <c r="I369" s="665" t="s">
        <v>3104</v>
      </c>
      <c r="J369" s="665" t="s">
        <v>2767</v>
      </c>
      <c r="K369" s="665" t="s">
        <v>3105</v>
      </c>
      <c r="L369" s="666">
        <v>2412.9</v>
      </c>
      <c r="M369" s="666">
        <v>7238.7000000000007</v>
      </c>
      <c r="N369" s="665">
        <v>3</v>
      </c>
      <c r="O369" s="748">
        <v>1</v>
      </c>
      <c r="P369" s="666">
        <v>7238.7000000000007</v>
      </c>
      <c r="Q369" s="681">
        <v>1</v>
      </c>
      <c r="R369" s="665">
        <v>3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4</v>
      </c>
      <c r="B370" s="665" t="s">
        <v>2184</v>
      </c>
      <c r="C370" s="665" t="s">
        <v>2432</v>
      </c>
      <c r="D370" s="746" t="s">
        <v>3721</v>
      </c>
      <c r="E370" s="747" t="s">
        <v>2452</v>
      </c>
      <c r="F370" s="665" t="s">
        <v>2428</v>
      </c>
      <c r="G370" s="665" t="s">
        <v>2719</v>
      </c>
      <c r="H370" s="665" t="s">
        <v>545</v>
      </c>
      <c r="I370" s="665" t="s">
        <v>3106</v>
      </c>
      <c r="J370" s="665" t="s">
        <v>2770</v>
      </c>
      <c r="K370" s="665" t="s">
        <v>3107</v>
      </c>
      <c r="L370" s="666">
        <v>1500.3</v>
      </c>
      <c r="M370" s="666">
        <v>21004.199999999997</v>
      </c>
      <c r="N370" s="665">
        <v>14</v>
      </c>
      <c r="O370" s="748">
        <v>3</v>
      </c>
      <c r="P370" s="666">
        <v>12002.4</v>
      </c>
      <c r="Q370" s="681">
        <v>0.57142857142857151</v>
      </c>
      <c r="R370" s="665">
        <v>8</v>
      </c>
      <c r="S370" s="681">
        <v>0.5714285714285714</v>
      </c>
      <c r="T370" s="748">
        <v>2</v>
      </c>
      <c r="U370" s="704">
        <v>0.66666666666666663</v>
      </c>
    </row>
    <row r="371" spans="1:21" ht="14.4" customHeight="1" x14ac:dyDescent="0.3">
      <c r="A371" s="664">
        <v>4</v>
      </c>
      <c r="B371" s="665" t="s">
        <v>2184</v>
      </c>
      <c r="C371" s="665" t="s">
        <v>2432</v>
      </c>
      <c r="D371" s="746" t="s">
        <v>3721</v>
      </c>
      <c r="E371" s="747" t="s">
        <v>2452</v>
      </c>
      <c r="F371" s="665" t="s">
        <v>2428</v>
      </c>
      <c r="G371" s="665" t="s">
        <v>2719</v>
      </c>
      <c r="H371" s="665" t="s">
        <v>545</v>
      </c>
      <c r="I371" s="665" t="s">
        <v>3108</v>
      </c>
      <c r="J371" s="665" t="s">
        <v>3109</v>
      </c>
      <c r="K371" s="665" t="s">
        <v>3110</v>
      </c>
      <c r="L371" s="666">
        <v>761.3</v>
      </c>
      <c r="M371" s="666">
        <v>3806.4999999999995</v>
      </c>
      <c r="N371" s="665">
        <v>5</v>
      </c>
      <c r="O371" s="748">
        <v>2</v>
      </c>
      <c r="P371" s="666">
        <v>2283.8999999999996</v>
      </c>
      <c r="Q371" s="681">
        <v>0.6</v>
      </c>
      <c r="R371" s="665">
        <v>3</v>
      </c>
      <c r="S371" s="681">
        <v>0.6</v>
      </c>
      <c r="T371" s="748">
        <v>1</v>
      </c>
      <c r="U371" s="704">
        <v>0.5</v>
      </c>
    </row>
    <row r="372" spans="1:21" ht="14.4" customHeight="1" x14ac:dyDescent="0.3">
      <c r="A372" s="664">
        <v>4</v>
      </c>
      <c r="B372" s="665" t="s">
        <v>2184</v>
      </c>
      <c r="C372" s="665" t="s">
        <v>2432</v>
      </c>
      <c r="D372" s="746" t="s">
        <v>3721</v>
      </c>
      <c r="E372" s="747" t="s">
        <v>2452</v>
      </c>
      <c r="F372" s="665" t="s">
        <v>2428</v>
      </c>
      <c r="G372" s="665" t="s">
        <v>2719</v>
      </c>
      <c r="H372" s="665" t="s">
        <v>545</v>
      </c>
      <c r="I372" s="665" t="s">
        <v>3111</v>
      </c>
      <c r="J372" s="665" t="s">
        <v>3109</v>
      </c>
      <c r="K372" s="665" t="s">
        <v>3112</v>
      </c>
      <c r="L372" s="666">
        <v>761.3</v>
      </c>
      <c r="M372" s="666">
        <v>2283.8999999999996</v>
      </c>
      <c r="N372" s="665">
        <v>3</v>
      </c>
      <c r="O372" s="748">
        <v>1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4</v>
      </c>
      <c r="B373" s="665" t="s">
        <v>2184</v>
      </c>
      <c r="C373" s="665" t="s">
        <v>2432</v>
      </c>
      <c r="D373" s="746" t="s">
        <v>3721</v>
      </c>
      <c r="E373" s="747" t="s">
        <v>2452</v>
      </c>
      <c r="F373" s="665" t="s">
        <v>2428</v>
      </c>
      <c r="G373" s="665" t="s">
        <v>2719</v>
      </c>
      <c r="H373" s="665" t="s">
        <v>545</v>
      </c>
      <c r="I373" s="665" t="s">
        <v>3113</v>
      </c>
      <c r="J373" s="665" t="s">
        <v>3114</v>
      </c>
      <c r="K373" s="665" t="s">
        <v>3115</v>
      </c>
      <c r="L373" s="666">
        <v>2412.9</v>
      </c>
      <c r="M373" s="666">
        <v>4825.8</v>
      </c>
      <c r="N373" s="665">
        <v>2</v>
      </c>
      <c r="O373" s="748">
        <v>1</v>
      </c>
      <c r="P373" s="666">
        <v>4825.8</v>
      </c>
      <c r="Q373" s="681">
        <v>1</v>
      </c>
      <c r="R373" s="665">
        <v>2</v>
      </c>
      <c r="S373" s="681">
        <v>1</v>
      </c>
      <c r="T373" s="748">
        <v>1</v>
      </c>
      <c r="U373" s="704">
        <v>1</v>
      </c>
    </row>
    <row r="374" spans="1:21" ht="14.4" customHeight="1" x14ac:dyDescent="0.3">
      <c r="A374" s="664">
        <v>4</v>
      </c>
      <c r="B374" s="665" t="s">
        <v>2184</v>
      </c>
      <c r="C374" s="665" t="s">
        <v>2432</v>
      </c>
      <c r="D374" s="746" t="s">
        <v>3721</v>
      </c>
      <c r="E374" s="747" t="s">
        <v>2452</v>
      </c>
      <c r="F374" s="665" t="s">
        <v>2428</v>
      </c>
      <c r="G374" s="665" t="s">
        <v>2719</v>
      </c>
      <c r="H374" s="665" t="s">
        <v>545</v>
      </c>
      <c r="I374" s="665" t="s">
        <v>3116</v>
      </c>
      <c r="J374" s="665" t="s">
        <v>2847</v>
      </c>
      <c r="K374" s="665" t="s">
        <v>3117</v>
      </c>
      <c r="L374" s="666">
        <v>1987.45</v>
      </c>
      <c r="M374" s="666">
        <v>17887.050000000003</v>
      </c>
      <c r="N374" s="665">
        <v>9</v>
      </c>
      <c r="O374" s="748">
        <v>3</v>
      </c>
      <c r="P374" s="666">
        <v>17887.050000000003</v>
      </c>
      <c r="Q374" s="681">
        <v>1</v>
      </c>
      <c r="R374" s="665">
        <v>9</v>
      </c>
      <c r="S374" s="681">
        <v>1</v>
      </c>
      <c r="T374" s="748">
        <v>3</v>
      </c>
      <c r="U374" s="704">
        <v>1</v>
      </c>
    </row>
    <row r="375" spans="1:21" ht="14.4" customHeight="1" x14ac:dyDescent="0.3">
      <c r="A375" s="664">
        <v>4</v>
      </c>
      <c r="B375" s="665" t="s">
        <v>2184</v>
      </c>
      <c r="C375" s="665" t="s">
        <v>2432</v>
      </c>
      <c r="D375" s="746" t="s">
        <v>3721</v>
      </c>
      <c r="E375" s="747" t="s">
        <v>2452</v>
      </c>
      <c r="F375" s="665" t="s">
        <v>2428</v>
      </c>
      <c r="G375" s="665" t="s">
        <v>2719</v>
      </c>
      <c r="H375" s="665" t="s">
        <v>545</v>
      </c>
      <c r="I375" s="665" t="s">
        <v>3118</v>
      </c>
      <c r="J375" s="665" t="s">
        <v>2847</v>
      </c>
      <c r="K375" s="665" t="s">
        <v>3119</v>
      </c>
      <c r="L375" s="666">
        <v>1987.45</v>
      </c>
      <c r="M375" s="666">
        <v>11924.7</v>
      </c>
      <c r="N375" s="665">
        <v>6</v>
      </c>
      <c r="O375" s="748">
        <v>2</v>
      </c>
      <c r="P375" s="666">
        <v>5962.35</v>
      </c>
      <c r="Q375" s="681">
        <v>0.5</v>
      </c>
      <c r="R375" s="665">
        <v>3</v>
      </c>
      <c r="S375" s="681">
        <v>0.5</v>
      </c>
      <c r="T375" s="748">
        <v>1</v>
      </c>
      <c r="U375" s="704">
        <v>0.5</v>
      </c>
    </row>
    <row r="376" spans="1:21" ht="14.4" customHeight="1" x14ac:dyDescent="0.3">
      <c r="A376" s="664">
        <v>4</v>
      </c>
      <c r="B376" s="665" t="s">
        <v>2184</v>
      </c>
      <c r="C376" s="665" t="s">
        <v>2432</v>
      </c>
      <c r="D376" s="746" t="s">
        <v>3721</v>
      </c>
      <c r="E376" s="747" t="s">
        <v>2452</v>
      </c>
      <c r="F376" s="665" t="s">
        <v>2428</v>
      </c>
      <c r="G376" s="665" t="s">
        <v>2719</v>
      </c>
      <c r="H376" s="665" t="s">
        <v>545</v>
      </c>
      <c r="I376" s="665" t="s">
        <v>3120</v>
      </c>
      <c r="J376" s="665" t="s">
        <v>2773</v>
      </c>
      <c r="K376" s="665" t="s">
        <v>3121</v>
      </c>
      <c r="L376" s="666">
        <v>1074.31</v>
      </c>
      <c r="M376" s="666">
        <v>29006.369999999995</v>
      </c>
      <c r="N376" s="665">
        <v>27</v>
      </c>
      <c r="O376" s="748">
        <v>3</v>
      </c>
      <c r="P376" s="666">
        <v>29006.369999999995</v>
      </c>
      <c r="Q376" s="681">
        <v>1</v>
      </c>
      <c r="R376" s="665">
        <v>27</v>
      </c>
      <c r="S376" s="681">
        <v>1</v>
      </c>
      <c r="T376" s="748">
        <v>3</v>
      </c>
      <c r="U376" s="704">
        <v>1</v>
      </c>
    </row>
    <row r="377" spans="1:21" ht="14.4" customHeight="1" x14ac:dyDescent="0.3">
      <c r="A377" s="664">
        <v>4</v>
      </c>
      <c r="B377" s="665" t="s">
        <v>2184</v>
      </c>
      <c r="C377" s="665" t="s">
        <v>2432</v>
      </c>
      <c r="D377" s="746" t="s">
        <v>3721</v>
      </c>
      <c r="E377" s="747" t="s">
        <v>2452</v>
      </c>
      <c r="F377" s="665" t="s">
        <v>2428</v>
      </c>
      <c r="G377" s="665" t="s">
        <v>2719</v>
      </c>
      <c r="H377" s="665" t="s">
        <v>545</v>
      </c>
      <c r="I377" s="665" t="s">
        <v>3122</v>
      </c>
      <c r="J377" s="665" t="s">
        <v>2773</v>
      </c>
      <c r="K377" s="665" t="s">
        <v>3123</v>
      </c>
      <c r="L377" s="666">
        <v>1074.31</v>
      </c>
      <c r="M377" s="666">
        <v>16114.649999999998</v>
      </c>
      <c r="N377" s="665">
        <v>15</v>
      </c>
      <c r="O377" s="748">
        <v>2</v>
      </c>
      <c r="P377" s="666">
        <v>9668.7899999999991</v>
      </c>
      <c r="Q377" s="681">
        <v>0.6</v>
      </c>
      <c r="R377" s="665">
        <v>9</v>
      </c>
      <c r="S377" s="681">
        <v>0.6</v>
      </c>
      <c r="T377" s="748">
        <v>1</v>
      </c>
      <c r="U377" s="704">
        <v>0.5</v>
      </c>
    </row>
    <row r="378" spans="1:21" ht="14.4" customHeight="1" x14ac:dyDescent="0.3">
      <c r="A378" s="664">
        <v>4</v>
      </c>
      <c r="B378" s="665" t="s">
        <v>2184</v>
      </c>
      <c r="C378" s="665" t="s">
        <v>2432</v>
      </c>
      <c r="D378" s="746" t="s">
        <v>3721</v>
      </c>
      <c r="E378" s="747" t="s">
        <v>2452</v>
      </c>
      <c r="F378" s="665" t="s">
        <v>2428</v>
      </c>
      <c r="G378" s="665" t="s">
        <v>2719</v>
      </c>
      <c r="H378" s="665" t="s">
        <v>545</v>
      </c>
      <c r="I378" s="665" t="s">
        <v>3124</v>
      </c>
      <c r="J378" s="665" t="s">
        <v>3125</v>
      </c>
      <c r="K378" s="665" t="s">
        <v>3126</v>
      </c>
      <c r="L378" s="666">
        <v>1430.6</v>
      </c>
      <c r="M378" s="666">
        <v>2861.2</v>
      </c>
      <c r="N378" s="665">
        <v>2</v>
      </c>
      <c r="O378" s="748">
        <v>1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4</v>
      </c>
      <c r="B379" s="665" t="s">
        <v>2184</v>
      </c>
      <c r="C379" s="665" t="s">
        <v>2432</v>
      </c>
      <c r="D379" s="746" t="s">
        <v>3721</v>
      </c>
      <c r="E379" s="747" t="s">
        <v>2452</v>
      </c>
      <c r="F379" s="665" t="s">
        <v>2428</v>
      </c>
      <c r="G379" s="665" t="s">
        <v>2719</v>
      </c>
      <c r="H379" s="665" t="s">
        <v>545</v>
      </c>
      <c r="I379" s="665" t="s">
        <v>2778</v>
      </c>
      <c r="J379" s="665" t="s">
        <v>2779</v>
      </c>
      <c r="K379" s="665" t="s">
        <v>2734</v>
      </c>
      <c r="L379" s="666">
        <v>500</v>
      </c>
      <c r="M379" s="666">
        <v>500</v>
      </c>
      <c r="N379" s="665">
        <v>1</v>
      </c>
      <c r="O379" s="748">
        <v>1</v>
      </c>
      <c r="P379" s="666">
        <v>500</v>
      </c>
      <c r="Q379" s="681">
        <v>1</v>
      </c>
      <c r="R379" s="665">
        <v>1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4</v>
      </c>
      <c r="B380" s="665" t="s">
        <v>2184</v>
      </c>
      <c r="C380" s="665" t="s">
        <v>2432</v>
      </c>
      <c r="D380" s="746" t="s">
        <v>3721</v>
      </c>
      <c r="E380" s="747" t="s">
        <v>2452</v>
      </c>
      <c r="F380" s="665" t="s">
        <v>2428</v>
      </c>
      <c r="G380" s="665" t="s">
        <v>2719</v>
      </c>
      <c r="H380" s="665" t="s">
        <v>545</v>
      </c>
      <c r="I380" s="665" t="s">
        <v>2780</v>
      </c>
      <c r="J380" s="665" t="s">
        <v>2781</v>
      </c>
      <c r="K380" s="665" t="s">
        <v>2782</v>
      </c>
      <c r="L380" s="666">
        <v>556</v>
      </c>
      <c r="M380" s="666">
        <v>3892</v>
      </c>
      <c r="N380" s="665">
        <v>7</v>
      </c>
      <c r="O380" s="748">
        <v>3</v>
      </c>
      <c r="P380" s="666">
        <v>2780</v>
      </c>
      <c r="Q380" s="681">
        <v>0.7142857142857143</v>
      </c>
      <c r="R380" s="665">
        <v>5</v>
      </c>
      <c r="S380" s="681">
        <v>0.7142857142857143</v>
      </c>
      <c r="T380" s="748">
        <v>2</v>
      </c>
      <c r="U380" s="704">
        <v>0.66666666666666663</v>
      </c>
    </row>
    <row r="381" spans="1:21" ht="14.4" customHeight="1" x14ac:dyDescent="0.3">
      <c r="A381" s="664">
        <v>4</v>
      </c>
      <c r="B381" s="665" t="s">
        <v>2184</v>
      </c>
      <c r="C381" s="665" t="s">
        <v>2432</v>
      </c>
      <c r="D381" s="746" t="s">
        <v>3721</v>
      </c>
      <c r="E381" s="747" t="s">
        <v>2452</v>
      </c>
      <c r="F381" s="665" t="s">
        <v>2428</v>
      </c>
      <c r="G381" s="665" t="s">
        <v>2719</v>
      </c>
      <c r="H381" s="665" t="s">
        <v>545</v>
      </c>
      <c r="I381" s="665" t="s">
        <v>2783</v>
      </c>
      <c r="J381" s="665" t="s">
        <v>2784</v>
      </c>
      <c r="K381" s="665" t="s">
        <v>2785</v>
      </c>
      <c r="L381" s="666">
        <v>2939</v>
      </c>
      <c r="M381" s="666">
        <v>5878</v>
      </c>
      <c r="N381" s="665">
        <v>2</v>
      </c>
      <c r="O381" s="748">
        <v>1</v>
      </c>
      <c r="P381" s="666">
        <v>5878</v>
      </c>
      <c r="Q381" s="681">
        <v>1</v>
      </c>
      <c r="R381" s="665">
        <v>2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4</v>
      </c>
      <c r="B382" s="665" t="s">
        <v>2184</v>
      </c>
      <c r="C382" s="665" t="s">
        <v>2432</v>
      </c>
      <c r="D382" s="746" t="s">
        <v>3721</v>
      </c>
      <c r="E382" s="747" t="s">
        <v>2452</v>
      </c>
      <c r="F382" s="665" t="s">
        <v>2428</v>
      </c>
      <c r="G382" s="665" t="s">
        <v>2719</v>
      </c>
      <c r="H382" s="665" t="s">
        <v>545</v>
      </c>
      <c r="I382" s="665" t="s">
        <v>3127</v>
      </c>
      <c r="J382" s="665" t="s">
        <v>3128</v>
      </c>
      <c r="K382" s="665" t="s">
        <v>3129</v>
      </c>
      <c r="L382" s="666">
        <v>2816</v>
      </c>
      <c r="M382" s="666">
        <v>25344</v>
      </c>
      <c r="N382" s="665">
        <v>9</v>
      </c>
      <c r="O382" s="748">
        <v>1</v>
      </c>
      <c r="P382" s="666">
        <v>25344</v>
      </c>
      <c r="Q382" s="681">
        <v>1</v>
      </c>
      <c r="R382" s="665">
        <v>9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4</v>
      </c>
      <c r="B383" s="665" t="s">
        <v>2184</v>
      </c>
      <c r="C383" s="665" t="s">
        <v>2432</v>
      </c>
      <c r="D383" s="746" t="s">
        <v>3721</v>
      </c>
      <c r="E383" s="747" t="s">
        <v>2452</v>
      </c>
      <c r="F383" s="665" t="s">
        <v>2428</v>
      </c>
      <c r="G383" s="665" t="s">
        <v>2719</v>
      </c>
      <c r="H383" s="665" t="s">
        <v>545</v>
      </c>
      <c r="I383" s="665" t="s">
        <v>2792</v>
      </c>
      <c r="J383" s="665" t="s">
        <v>2793</v>
      </c>
      <c r="K383" s="665" t="s">
        <v>2722</v>
      </c>
      <c r="L383" s="666">
        <v>1080</v>
      </c>
      <c r="M383" s="666">
        <v>4320</v>
      </c>
      <c r="N383" s="665">
        <v>4</v>
      </c>
      <c r="O383" s="748">
        <v>4</v>
      </c>
      <c r="P383" s="666">
        <v>2160</v>
      </c>
      <c r="Q383" s="681">
        <v>0.5</v>
      </c>
      <c r="R383" s="665">
        <v>2</v>
      </c>
      <c r="S383" s="681">
        <v>0.5</v>
      </c>
      <c r="T383" s="748">
        <v>2</v>
      </c>
      <c r="U383" s="704">
        <v>0.5</v>
      </c>
    </row>
    <row r="384" spans="1:21" ht="14.4" customHeight="1" x14ac:dyDescent="0.3">
      <c r="A384" s="664">
        <v>4</v>
      </c>
      <c r="B384" s="665" t="s">
        <v>2184</v>
      </c>
      <c r="C384" s="665" t="s">
        <v>2432</v>
      </c>
      <c r="D384" s="746" t="s">
        <v>3721</v>
      </c>
      <c r="E384" s="747" t="s">
        <v>2452</v>
      </c>
      <c r="F384" s="665" t="s">
        <v>2428</v>
      </c>
      <c r="G384" s="665" t="s">
        <v>2719</v>
      </c>
      <c r="H384" s="665" t="s">
        <v>545</v>
      </c>
      <c r="I384" s="665" t="s">
        <v>2794</v>
      </c>
      <c r="J384" s="665" t="s">
        <v>2795</v>
      </c>
      <c r="K384" s="665" t="s">
        <v>2749</v>
      </c>
      <c r="L384" s="666">
        <v>600</v>
      </c>
      <c r="M384" s="666">
        <v>6000</v>
      </c>
      <c r="N384" s="665">
        <v>10</v>
      </c>
      <c r="O384" s="748">
        <v>10</v>
      </c>
      <c r="P384" s="666">
        <v>3600</v>
      </c>
      <c r="Q384" s="681">
        <v>0.6</v>
      </c>
      <c r="R384" s="665">
        <v>6</v>
      </c>
      <c r="S384" s="681">
        <v>0.6</v>
      </c>
      <c r="T384" s="748">
        <v>6</v>
      </c>
      <c r="U384" s="704">
        <v>0.6</v>
      </c>
    </row>
    <row r="385" spans="1:21" ht="14.4" customHeight="1" x14ac:dyDescent="0.3">
      <c r="A385" s="664">
        <v>4</v>
      </c>
      <c r="B385" s="665" t="s">
        <v>2184</v>
      </c>
      <c r="C385" s="665" t="s">
        <v>2432</v>
      </c>
      <c r="D385" s="746" t="s">
        <v>3721</v>
      </c>
      <c r="E385" s="747" t="s">
        <v>2452</v>
      </c>
      <c r="F385" s="665" t="s">
        <v>2428</v>
      </c>
      <c r="G385" s="665" t="s">
        <v>2719</v>
      </c>
      <c r="H385" s="665" t="s">
        <v>545</v>
      </c>
      <c r="I385" s="665" t="s">
        <v>2796</v>
      </c>
      <c r="J385" s="665" t="s">
        <v>2797</v>
      </c>
      <c r="K385" s="665" t="s">
        <v>2798</v>
      </c>
      <c r="L385" s="666">
        <v>500</v>
      </c>
      <c r="M385" s="666">
        <v>1000</v>
      </c>
      <c r="N385" s="665">
        <v>2</v>
      </c>
      <c r="O385" s="748">
        <v>1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4</v>
      </c>
      <c r="B386" s="665" t="s">
        <v>2184</v>
      </c>
      <c r="C386" s="665" t="s">
        <v>2432</v>
      </c>
      <c r="D386" s="746" t="s">
        <v>3721</v>
      </c>
      <c r="E386" s="747" t="s">
        <v>2452</v>
      </c>
      <c r="F386" s="665" t="s">
        <v>2428</v>
      </c>
      <c r="G386" s="665" t="s">
        <v>2719</v>
      </c>
      <c r="H386" s="665" t="s">
        <v>545</v>
      </c>
      <c r="I386" s="665" t="s">
        <v>2799</v>
      </c>
      <c r="J386" s="665" t="s">
        <v>2800</v>
      </c>
      <c r="K386" s="665" t="s">
        <v>2749</v>
      </c>
      <c r="L386" s="666">
        <v>1000</v>
      </c>
      <c r="M386" s="666">
        <v>12000</v>
      </c>
      <c r="N386" s="665">
        <v>12</v>
      </c>
      <c r="O386" s="748">
        <v>10</v>
      </c>
      <c r="P386" s="666">
        <v>9000</v>
      </c>
      <c r="Q386" s="681">
        <v>0.75</v>
      </c>
      <c r="R386" s="665">
        <v>9</v>
      </c>
      <c r="S386" s="681">
        <v>0.75</v>
      </c>
      <c r="T386" s="748">
        <v>7</v>
      </c>
      <c r="U386" s="704">
        <v>0.7</v>
      </c>
    </row>
    <row r="387" spans="1:21" ht="14.4" customHeight="1" x14ac:dyDescent="0.3">
      <c r="A387" s="664">
        <v>4</v>
      </c>
      <c r="B387" s="665" t="s">
        <v>2184</v>
      </c>
      <c r="C387" s="665" t="s">
        <v>2432</v>
      </c>
      <c r="D387" s="746" t="s">
        <v>3721</v>
      </c>
      <c r="E387" s="747" t="s">
        <v>2452</v>
      </c>
      <c r="F387" s="665" t="s">
        <v>2428</v>
      </c>
      <c r="G387" s="665" t="s">
        <v>2719</v>
      </c>
      <c r="H387" s="665" t="s">
        <v>545</v>
      </c>
      <c r="I387" s="665" t="s">
        <v>2804</v>
      </c>
      <c r="J387" s="665" t="s">
        <v>2805</v>
      </c>
      <c r="K387" s="665" t="s">
        <v>2798</v>
      </c>
      <c r="L387" s="666">
        <v>300</v>
      </c>
      <c r="M387" s="666">
        <v>2400</v>
      </c>
      <c r="N387" s="665">
        <v>8</v>
      </c>
      <c r="O387" s="748">
        <v>6</v>
      </c>
      <c r="P387" s="666">
        <v>900</v>
      </c>
      <c r="Q387" s="681">
        <v>0.375</v>
      </c>
      <c r="R387" s="665">
        <v>3</v>
      </c>
      <c r="S387" s="681">
        <v>0.375</v>
      </c>
      <c r="T387" s="748">
        <v>3</v>
      </c>
      <c r="U387" s="704">
        <v>0.5</v>
      </c>
    </row>
    <row r="388" spans="1:21" ht="14.4" customHeight="1" x14ac:dyDescent="0.3">
      <c r="A388" s="664">
        <v>4</v>
      </c>
      <c r="B388" s="665" t="s">
        <v>2184</v>
      </c>
      <c r="C388" s="665" t="s">
        <v>2432</v>
      </c>
      <c r="D388" s="746" t="s">
        <v>3721</v>
      </c>
      <c r="E388" s="747" t="s">
        <v>2452</v>
      </c>
      <c r="F388" s="665" t="s">
        <v>2428</v>
      </c>
      <c r="G388" s="665" t="s">
        <v>2719</v>
      </c>
      <c r="H388" s="665" t="s">
        <v>545</v>
      </c>
      <c r="I388" s="665" t="s">
        <v>3130</v>
      </c>
      <c r="J388" s="665" t="s">
        <v>3131</v>
      </c>
      <c r="K388" s="665" t="s">
        <v>2798</v>
      </c>
      <c r="L388" s="666">
        <v>300</v>
      </c>
      <c r="M388" s="666">
        <v>600</v>
      </c>
      <c r="N388" s="665">
        <v>2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4</v>
      </c>
      <c r="B389" s="665" t="s">
        <v>2184</v>
      </c>
      <c r="C389" s="665" t="s">
        <v>2432</v>
      </c>
      <c r="D389" s="746" t="s">
        <v>3721</v>
      </c>
      <c r="E389" s="747" t="s">
        <v>2452</v>
      </c>
      <c r="F389" s="665" t="s">
        <v>2428</v>
      </c>
      <c r="G389" s="665" t="s">
        <v>2719</v>
      </c>
      <c r="H389" s="665" t="s">
        <v>545</v>
      </c>
      <c r="I389" s="665" t="s">
        <v>3132</v>
      </c>
      <c r="J389" s="665" t="s">
        <v>3133</v>
      </c>
      <c r="K389" s="665" t="s">
        <v>3134</v>
      </c>
      <c r="L389" s="666">
        <v>370.4</v>
      </c>
      <c r="M389" s="666">
        <v>370.4</v>
      </c>
      <c r="N389" s="665">
        <v>1</v>
      </c>
      <c r="O389" s="748">
        <v>1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4</v>
      </c>
      <c r="B390" s="665" t="s">
        <v>2184</v>
      </c>
      <c r="C390" s="665" t="s">
        <v>2432</v>
      </c>
      <c r="D390" s="746" t="s">
        <v>3721</v>
      </c>
      <c r="E390" s="747" t="s">
        <v>2452</v>
      </c>
      <c r="F390" s="665" t="s">
        <v>2428</v>
      </c>
      <c r="G390" s="665" t="s">
        <v>2719</v>
      </c>
      <c r="H390" s="665" t="s">
        <v>545</v>
      </c>
      <c r="I390" s="665" t="s">
        <v>3135</v>
      </c>
      <c r="J390" s="665" t="s">
        <v>3136</v>
      </c>
      <c r="K390" s="665" t="s">
        <v>3137</v>
      </c>
      <c r="L390" s="666">
        <v>453.2</v>
      </c>
      <c r="M390" s="666">
        <v>906.4</v>
      </c>
      <c r="N390" s="665">
        <v>2</v>
      </c>
      <c r="O390" s="748">
        <v>2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4</v>
      </c>
      <c r="B391" s="665" t="s">
        <v>2184</v>
      </c>
      <c r="C391" s="665" t="s">
        <v>2432</v>
      </c>
      <c r="D391" s="746" t="s">
        <v>3721</v>
      </c>
      <c r="E391" s="747" t="s">
        <v>2452</v>
      </c>
      <c r="F391" s="665" t="s">
        <v>2428</v>
      </c>
      <c r="G391" s="665" t="s">
        <v>2719</v>
      </c>
      <c r="H391" s="665" t="s">
        <v>545</v>
      </c>
      <c r="I391" s="665" t="s">
        <v>2808</v>
      </c>
      <c r="J391" s="665" t="s">
        <v>2809</v>
      </c>
      <c r="K391" s="665" t="s">
        <v>2810</v>
      </c>
      <c r="L391" s="666">
        <v>5343.9</v>
      </c>
      <c r="M391" s="666">
        <v>21375.599999999999</v>
      </c>
      <c r="N391" s="665">
        <v>4</v>
      </c>
      <c r="O391" s="748">
        <v>3</v>
      </c>
      <c r="P391" s="666">
        <v>10687.8</v>
      </c>
      <c r="Q391" s="681">
        <v>0.5</v>
      </c>
      <c r="R391" s="665">
        <v>2</v>
      </c>
      <c r="S391" s="681">
        <v>0.5</v>
      </c>
      <c r="T391" s="748">
        <v>1</v>
      </c>
      <c r="U391" s="704">
        <v>0.33333333333333331</v>
      </c>
    </row>
    <row r="392" spans="1:21" ht="14.4" customHeight="1" x14ac:dyDescent="0.3">
      <c r="A392" s="664">
        <v>4</v>
      </c>
      <c r="B392" s="665" t="s">
        <v>2184</v>
      </c>
      <c r="C392" s="665" t="s">
        <v>2432</v>
      </c>
      <c r="D392" s="746" t="s">
        <v>3721</v>
      </c>
      <c r="E392" s="747" t="s">
        <v>2452</v>
      </c>
      <c r="F392" s="665" t="s">
        <v>2428</v>
      </c>
      <c r="G392" s="665" t="s">
        <v>2719</v>
      </c>
      <c r="H392" s="665" t="s">
        <v>545</v>
      </c>
      <c r="I392" s="665" t="s">
        <v>2811</v>
      </c>
      <c r="J392" s="665" t="s">
        <v>2812</v>
      </c>
      <c r="K392" s="665" t="s">
        <v>2813</v>
      </c>
      <c r="L392" s="666">
        <v>5343.9</v>
      </c>
      <c r="M392" s="666">
        <v>16031.699999999999</v>
      </c>
      <c r="N392" s="665">
        <v>3</v>
      </c>
      <c r="O392" s="748">
        <v>1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4</v>
      </c>
      <c r="B393" s="665" t="s">
        <v>2184</v>
      </c>
      <c r="C393" s="665" t="s">
        <v>2432</v>
      </c>
      <c r="D393" s="746" t="s">
        <v>3721</v>
      </c>
      <c r="E393" s="747" t="s">
        <v>2452</v>
      </c>
      <c r="F393" s="665" t="s">
        <v>2428</v>
      </c>
      <c r="G393" s="665" t="s">
        <v>2719</v>
      </c>
      <c r="H393" s="665" t="s">
        <v>545</v>
      </c>
      <c r="I393" s="665" t="s">
        <v>3138</v>
      </c>
      <c r="J393" s="665" t="s">
        <v>3139</v>
      </c>
      <c r="K393" s="665" t="s">
        <v>3140</v>
      </c>
      <c r="L393" s="666">
        <v>3000</v>
      </c>
      <c r="M393" s="666">
        <v>9000</v>
      </c>
      <c r="N393" s="665">
        <v>3</v>
      </c>
      <c r="O393" s="748">
        <v>1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4</v>
      </c>
      <c r="B394" s="665" t="s">
        <v>2184</v>
      </c>
      <c r="C394" s="665" t="s">
        <v>2432</v>
      </c>
      <c r="D394" s="746" t="s">
        <v>3721</v>
      </c>
      <c r="E394" s="747" t="s">
        <v>2452</v>
      </c>
      <c r="F394" s="665" t="s">
        <v>2428</v>
      </c>
      <c r="G394" s="665" t="s">
        <v>2719</v>
      </c>
      <c r="H394" s="665" t="s">
        <v>545</v>
      </c>
      <c r="I394" s="665" t="s">
        <v>3141</v>
      </c>
      <c r="J394" s="665" t="s">
        <v>3142</v>
      </c>
      <c r="K394" s="665" t="s">
        <v>3143</v>
      </c>
      <c r="L394" s="666">
        <v>957</v>
      </c>
      <c r="M394" s="666">
        <v>1914</v>
      </c>
      <c r="N394" s="665">
        <v>2</v>
      </c>
      <c r="O394" s="748">
        <v>1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4</v>
      </c>
      <c r="B395" s="665" t="s">
        <v>2184</v>
      </c>
      <c r="C395" s="665" t="s">
        <v>2432</v>
      </c>
      <c r="D395" s="746" t="s">
        <v>3721</v>
      </c>
      <c r="E395" s="747" t="s">
        <v>2452</v>
      </c>
      <c r="F395" s="665" t="s">
        <v>2428</v>
      </c>
      <c r="G395" s="665" t="s">
        <v>2719</v>
      </c>
      <c r="H395" s="665" t="s">
        <v>545</v>
      </c>
      <c r="I395" s="665" t="s">
        <v>2823</v>
      </c>
      <c r="J395" s="665" t="s">
        <v>2824</v>
      </c>
      <c r="K395" s="665" t="s">
        <v>2825</v>
      </c>
      <c r="L395" s="666">
        <v>1500</v>
      </c>
      <c r="M395" s="666">
        <v>36000</v>
      </c>
      <c r="N395" s="665">
        <v>24</v>
      </c>
      <c r="O395" s="748">
        <v>3</v>
      </c>
      <c r="P395" s="666">
        <v>22500</v>
      </c>
      <c r="Q395" s="681">
        <v>0.625</v>
      </c>
      <c r="R395" s="665">
        <v>15</v>
      </c>
      <c r="S395" s="681">
        <v>0.625</v>
      </c>
      <c r="T395" s="748">
        <v>2</v>
      </c>
      <c r="U395" s="704">
        <v>0.66666666666666663</v>
      </c>
    </row>
    <row r="396" spans="1:21" ht="14.4" customHeight="1" x14ac:dyDescent="0.3">
      <c r="A396" s="664">
        <v>4</v>
      </c>
      <c r="B396" s="665" t="s">
        <v>2184</v>
      </c>
      <c r="C396" s="665" t="s">
        <v>2432</v>
      </c>
      <c r="D396" s="746" t="s">
        <v>3721</v>
      </c>
      <c r="E396" s="747" t="s">
        <v>2452</v>
      </c>
      <c r="F396" s="665" t="s">
        <v>2428</v>
      </c>
      <c r="G396" s="665" t="s">
        <v>2719</v>
      </c>
      <c r="H396" s="665" t="s">
        <v>545</v>
      </c>
      <c r="I396" s="665" t="s">
        <v>2828</v>
      </c>
      <c r="J396" s="665" t="s">
        <v>2829</v>
      </c>
      <c r="K396" s="665" t="s">
        <v>2830</v>
      </c>
      <c r="L396" s="666">
        <v>159.5</v>
      </c>
      <c r="M396" s="666">
        <v>1435.5</v>
      </c>
      <c r="N396" s="665">
        <v>9</v>
      </c>
      <c r="O396" s="748">
        <v>4</v>
      </c>
      <c r="P396" s="666">
        <v>478.5</v>
      </c>
      <c r="Q396" s="681">
        <v>0.33333333333333331</v>
      </c>
      <c r="R396" s="665">
        <v>3</v>
      </c>
      <c r="S396" s="681">
        <v>0.33333333333333331</v>
      </c>
      <c r="T396" s="748">
        <v>1</v>
      </c>
      <c r="U396" s="704">
        <v>0.25</v>
      </c>
    </row>
    <row r="397" spans="1:21" ht="14.4" customHeight="1" x14ac:dyDescent="0.3">
      <c r="A397" s="664">
        <v>4</v>
      </c>
      <c r="B397" s="665" t="s">
        <v>2184</v>
      </c>
      <c r="C397" s="665" t="s">
        <v>2432</v>
      </c>
      <c r="D397" s="746" t="s">
        <v>3721</v>
      </c>
      <c r="E397" s="747" t="s">
        <v>2452</v>
      </c>
      <c r="F397" s="665" t="s">
        <v>2428</v>
      </c>
      <c r="G397" s="665" t="s">
        <v>2719</v>
      </c>
      <c r="H397" s="665" t="s">
        <v>545</v>
      </c>
      <c r="I397" s="665" t="s">
        <v>2843</v>
      </c>
      <c r="J397" s="665" t="s">
        <v>2844</v>
      </c>
      <c r="K397" s="665" t="s">
        <v>2845</v>
      </c>
      <c r="L397" s="666">
        <v>319</v>
      </c>
      <c r="M397" s="666">
        <v>2233</v>
      </c>
      <c r="N397" s="665">
        <v>7</v>
      </c>
      <c r="O397" s="748">
        <v>5</v>
      </c>
      <c r="P397" s="666">
        <v>1276</v>
      </c>
      <c r="Q397" s="681">
        <v>0.5714285714285714</v>
      </c>
      <c r="R397" s="665">
        <v>4</v>
      </c>
      <c r="S397" s="681">
        <v>0.5714285714285714</v>
      </c>
      <c r="T397" s="748">
        <v>3</v>
      </c>
      <c r="U397" s="704">
        <v>0.6</v>
      </c>
    </row>
    <row r="398" spans="1:21" ht="14.4" customHeight="1" x14ac:dyDescent="0.3">
      <c r="A398" s="664">
        <v>4</v>
      </c>
      <c r="B398" s="665" t="s">
        <v>2184</v>
      </c>
      <c r="C398" s="665" t="s">
        <v>2432</v>
      </c>
      <c r="D398" s="746" t="s">
        <v>3721</v>
      </c>
      <c r="E398" s="747" t="s">
        <v>2452</v>
      </c>
      <c r="F398" s="665" t="s">
        <v>2428</v>
      </c>
      <c r="G398" s="665" t="s">
        <v>2719</v>
      </c>
      <c r="H398" s="665" t="s">
        <v>545</v>
      </c>
      <c r="I398" s="665" t="s">
        <v>3144</v>
      </c>
      <c r="J398" s="665" t="s">
        <v>3145</v>
      </c>
      <c r="K398" s="665" t="s">
        <v>3146</v>
      </c>
      <c r="L398" s="666">
        <v>479.84</v>
      </c>
      <c r="M398" s="666">
        <v>2399.1999999999998</v>
      </c>
      <c r="N398" s="665">
        <v>5</v>
      </c>
      <c r="O398" s="748">
        <v>2</v>
      </c>
      <c r="P398" s="666">
        <v>2399.1999999999998</v>
      </c>
      <c r="Q398" s="681">
        <v>1</v>
      </c>
      <c r="R398" s="665">
        <v>5</v>
      </c>
      <c r="S398" s="681">
        <v>1</v>
      </c>
      <c r="T398" s="748">
        <v>2</v>
      </c>
      <c r="U398" s="704">
        <v>1</v>
      </c>
    </row>
    <row r="399" spans="1:21" ht="14.4" customHeight="1" x14ac:dyDescent="0.3">
      <c r="A399" s="664">
        <v>4</v>
      </c>
      <c r="B399" s="665" t="s">
        <v>2184</v>
      </c>
      <c r="C399" s="665" t="s">
        <v>2432</v>
      </c>
      <c r="D399" s="746" t="s">
        <v>3721</v>
      </c>
      <c r="E399" s="747" t="s">
        <v>2452</v>
      </c>
      <c r="F399" s="665" t="s">
        <v>2428</v>
      </c>
      <c r="G399" s="665" t="s">
        <v>2719</v>
      </c>
      <c r="H399" s="665" t="s">
        <v>545</v>
      </c>
      <c r="I399" s="665" t="s">
        <v>3147</v>
      </c>
      <c r="J399" s="665" t="s">
        <v>3148</v>
      </c>
      <c r="K399" s="665" t="s">
        <v>3149</v>
      </c>
      <c r="L399" s="666">
        <v>1781.3</v>
      </c>
      <c r="M399" s="666">
        <v>5343.9</v>
      </c>
      <c r="N399" s="665">
        <v>3</v>
      </c>
      <c r="O399" s="748">
        <v>1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4</v>
      </c>
      <c r="B400" s="665" t="s">
        <v>2184</v>
      </c>
      <c r="C400" s="665" t="s">
        <v>2432</v>
      </c>
      <c r="D400" s="746" t="s">
        <v>3721</v>
      </c>
      <c r="E400" s="747" t="s">
        <v>2452</v>
      </c>
      <c r="F400" s="665" t="s">
        <v>2428</v>
      </c>
      <c r="G400" s="665" t="s">
        <v>2719</v>
      </c>
      <c r="H400" s="665" t="s">
        <v>545</v>
      </c>
      <c r="I400" s="665" t="s">
        <v>3150</v>
      </c>
      <c r="J400" s="665" t="s">
        <v>3151</v>
      </c>
      <c r="K400" s="665" t="s">
        <v>3152</v>
      </c>
      <c r="L400" s="666">
        <v>761.3</v>
      </c>
      <c r="M400" s="666">
        <v>11419.5</v>
      </c>
      <c r="N400" s="665">
        <v>15</v>
      </c>
      <c r="O400" s="748">
        <v>2</v>
      </c>
      <c r="P400" s="666">
        <v>4567.7999999999993</v>
      </c>
      <c r="Q400" s="681">
        <v>0.39999999999999991</v>
      </c>
      <c r="R400" s="665">
        <v>6</v>
      </c>
      <c r="S400" s="681">
        <v>0.4</v>
      </c>
      <c r="T400" s="748">
        <v>1</v>
      </c>
      <c r="U400" s="704">
        <v>0.5</v>
      </c>
    </row>
    <row r="401" spans="1:21" ht="14.4" customHeight="1" x14ac:dyDescent="0.3">
      <c r="A401" s="664">
        <v>4</v>
      </c>
      <c r="B401" s="665" t="s">
        <v>2184</v>
      </c>
      <c r="C401" s="665" t="s">
        <v>2432</v>
      </c>
      <c r="D401" s="746" t="s">
        <v>3721</v>
      </c>
      <c r="E401" s="747" t="s">
        <v>2452</v>
      </c>
      <c r="F401" s="665" t="s">
        <v>2428</v>
      </c>
      <c r="G401" s="665" t="s">
        <v>2719</v>
      </c>
      <c r="H401" s="665" t="s">
        <v>545</v>
      </c>
      <c r="I401" s="665" t="s">
        <v>3153</v>
      </c>
      <c r="J401" s="665" t="s">
        <v>3154</v>
      </c>
      <c r="K401" s="665" t="s">
        <v>3155</v>
      </c>
      <c r="L401" s="666">
        <v>3000</v>
      </c>
      <c r="M401" s="666">
        <v>24000</v>
      </c>
      <c r="N401" s="665">
        <v>8</v>
      </c>
      <c r="O401" s="748">
        <v>3</v>
      </c>
      <c r="P401" s="666">
        <v>15000</v>
      </c>
      <c r="Q401" s="681">
        <v>0.625</v>
      </c>
      <c r="R401" s="665">
        <v>5</v>
      </c>
      <c r="S401" s="681">
        <v>0.625</v>
      </c>
      <c r="T401" s="748">
        <v>2</v>
      </c>
      <c r="U401" s="704">
        <v>0.66666666666666663</v>
      </c>
    </row>
    <row r="402" spans="1:21" ht="14.4" customHeight="1" x14ac:dyDescent="0.3">
      <c r="A402" s="664">
        <v>4</v>
      </c>
      <c r="B402" s="665" t="s">
        <v>2184</v>
      </c>
      <c r="C402" s="665" t="s">
        <v>2432</v>
      </c>
      <c r="D402" s="746" t="s">
        <v>3721</v>
      </c>
      <c r="E402" s="747" t="s">
        <v>2452</v>
      </c>
      <c r="F402" s="665" t="s">
        <v>2428</v>
      </c>
      <c r="G402" s="665" t="s">
        <v>2719</v>
      </c>
      <c r="H402" s="665" t="s">
        <v>545</v>
      </c>
      <c r="I402" s="665" t="s">
        <v>2852</v>
      </c>
      <c r="J402" s="665" t="s">
        <v>2853</v>
      </c>
      <c r="K402" s="665" t="s">
        <v>2854</v>
      </c>
      <c r="L402" s="666">
        <v>1248</v>
      </c>
      <c r="M402" s="666">
        <v>9984</v>
      </c>
      <c r="N402" s="665">
        <v>8</v>
      </c>
      <c r="O402" s="748">
        <v>3</v>
      </c>
      <c r="P402" s="666">
        <v>7488</v>
      </c>
      <c r="Q402" s="681">
        <v>0.75</v>
      </c>
      <c r="R402" s="665">
        <v>6</v>
      </c>
      <c r="S402" s="681">
        <v>0.75</v>
      </c>
      <c r="T402" s="748">
        <v>2</v>
      </c>
      <c r="U402" s="704">
        <v>0.66666666666666663</v>
      </c>
    </row>
    <row r="403" spans="1:21" ht="14.4" customHeight="1" x14ac:dyDescent="0.3">
      <c r="A403" s="664">
        <v>4</v>
      </c>
      <c r="B403" s="665" t="s">
        <v>2184</v>
      </c>
      <c r="C403" s="665" t="s">
        <v>2432</v>
      </c>
      <c r="D403" s="746" t="s">
        <v>3721</v>
      </c>
      <c r="E403" s="747" t="s">
        <v>2452</v>
      </c>
      <c r="F403" s="665" t="s">
        <v>2428</v>
      </c>
      <c r="G403" s="665" t="s">
        <v>2719</v>
      </c>
      <c r="H403" s="665" t="s">
        <v>545</v>
      </c>
      <c r="I403" s="665" t="s">
        <v>3156</v>
      </c>
      <c r="J403" s="665" t="s">
        <v>3109</v>
      </c>
      <c r="K403" s="665" t="s">
        <v>3157</v>
      </c>
      <c r="L403" s="666">
        <v>761.3</v>
      </c>
      <c r="M403" s="666">
        <v>761.3</v>
      </c>
      <c r="N403" s="665">
        <v>1</v>
      </c>
      <c r="O403" s="748">
        <v>1</v>
      </c>
      <c r="P403" s="666">
        <v>761.3</v>
      </c>
      <c r="Q403" s="681">
        <v>1</v>
      </c>
      <c r="R403" s="665">
        <v>1</v>
      </c>
      <c r="S403" s="681">
        <v>1</v>
      </c>
      <c r="T403" s="748">
        <v>1</v>
      </c>
      <c r="U403" s="704">
        <v>1</v>
      </c>
    </row>
    <row r="404" spans="1:21" ht="14.4" customHeight="1" x14ac:dyDescent="0.3">
      <c r="A404" s="664">
        <v>4</v>
      </c>
      <c r="B404" s="665" t="s">
        <v>2184</v>
      </c>
      <c r="C404" s="665" t="s">
        <v>2432</v>
      </c>
      <c r="D404" s="746" t="s">
        <v>3721</v>
      </c>
      <c r="E404" s="747" t="s">
        <v>2452</v>
      </c>
      <c r="F404" s="665" t="s">
        <v>2428</v>
      </c>
      <c r="G404" s="665" t="s">
        <v>2719</v>
      </c>
      <c r="H404" s="665" t="s">
        <v>545</v>
      </c>
      <c r="I404" s="665" t="s">
        <v>2855</v>
      </c>
      <c r="J404" s="665" t="s">
        <v>2856</v>
      </c>
      <c r="K404" s="665" t="s">
        <v>2857</v>
      </c>
      <c r="L404" s="666">
        <v>4748.2</v>
      </c>
      <c r="M404" s="666">
        <v>33237.399999999994</v>
      </c>
      <c r="N404" s="665">
        <v>7</v>
      </c>
      <c r="O404" s="748">
        <v>4</v>
      </c>
      <c r="P404" s="666">
        <v>14244.599999999999</v>
      </c>
      <c r="Q404" s="681">
        <v>0.4285714285714286</v>
      </c>
      <c r="R404" s="665">
        <v>3</v>
      </c>
      <c r="S404" s="681">
        <v>0.42857142857142855</v>
      </c>
      <c r="T404" s="748">
        <v>2</v>
      </c>
      <c r="U404" s="704">
        <v>0.5</v>
      </c>
    </row>
    <row r="405" spans="1:21" ht="14.4" customHeight="1" x14ac:dyDescent="0.3">
      <c r="A405" s="664">
        <v>4</v>
      </c>
      <c r="B405" s="665" t="s">
        <v>2184</v>
      </c>
      <c r="C405" s="665" t="s">
        <v>2432</v>
      </c>
      <c r="D405" s="746" t="s">
        <v>3721</v>
      </c>
      <c r="E405" s="747" t="s">
        <v>2452</v>
      </c>
      <c r="F405" s="665" t="s">
        <v>2428</v>
      </c>
      <c r="G405" s="665" t="s">
        <v>2719</v>
      </c>
      <c r="H405" s="665" t="s">
        <v>545</v>
      </c>
      <c r="I405" s="665" t="s">
        <v>3158</v>
      </c>
      <c r="J405" s="665" t="s">
        <v>2770</v>
      </c>
      <c r="K405" s="665" t="s">
        <v>3159</v>
      </c>
      <c r="L405" s="666">
        <v>1500.3</v>
      </c>
      <c r="M405" s="666">
        <v>9001.7999999999993</v>
      </c>
      <c r="N405" s="665">
        <v>6</v>
      </c>
      <c r="O405" s="748">
        <v>1</v>
      </c>
      <c r="P405" s="666">
        <v>9001.7999999999993</v>
      </c>
      <c r="Q405" s="681">
        <v>1</v>
      </c>
      <c r="R405" s="665">
        <v>6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4</v>
      </c>
      <c r="B406" s="665" t="s">
        <v>2184</v>
      </c>
      <c r="C406" s="665" t="s">
        <v>2432</v>
      </c>
      <c r="D406" s="746" t="s">
        <v>3721</v>
      </c>
      <c r="E406" s="747" t="s">
        <v>2452</v>
      </c>
      <c r="F406" s="665" t="s">
        <v>2428</v>
      </c>
      <c r="G406" s="665" t="s">
        <v>2719</v>
      </c>
      <c r="H406" s="665" t="s">
        <v>545</v>
      </c>
      <c r="I406" s="665" t="s">
        <v>3160</v>
      </c>
      <c r="J406" s="665" t="s">
        <v>2877</v>
      </c>
      <c r="K406" s="665" t="s">
        <v>3161</v>
      </c>
      <c r="L406" s="666">
        <v>1070</v>
      </c>
      <c r="M406" s="666">
        <v>10700</v>
      </c>
      <c r="N406" s="665">
        <v>10</v>
      </c>
      <c r="O406" s="748">
        <v>2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4</v>
      </c>
      <c r="B407" s="665" t="s">
        <v>2184</v>
      </c>
      <c r="C407" s="665" t="s">
        <v>2432</v>
      </c>
      <c r="D407" s="746" t="s">
        <v>3721</v>
      </c>
      <c r="E407" s="747" t="s">
        <v>2452</v>
      </c>
      <c r="F407" s="665" t="s">
        <v>2428</v>
      </c>
      <c r="G407" s="665" t="s">
        <v>2719</v>
      </c>
      <c r="H407" s="665" t="s">
        <v>545</v>
      </c>
      <c r="I407" s="665" t="s">
        <v>2861</v>
      </c>
      <c r="J407" s="665" t="s">
        <v>2862</v>
      </c>
      <c r="K407" s="665" t="s">
        <v>2863</v>
      </c>
      <c r="L407" s="666">
        <v>2412.9</v>
      </c>
      <c r="M407" s="666">
        <v>2412.9</v>
      </c>
      <c r="N407" s="665">
        <v>1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4</v>
      </c>
      <c r="B408" s="665" t="s">
        <v>2184</v>
      </c>
      <c r="C408" s="665" t="s">
        <v>2432</v>
      </c>
      <c r="D408" s="746" t="s">
        <v>3721</v>
      </c>
      <c r="E408" s="747" t="s">
        <v>2452</v>
      </c>
      <c r="F408" s="665" t="s">
        <v>2428</v>
      </c>
      <c r="G408" s="665" t="s">
        <v>2719</v>
      </c>
      <c r="H408" s="665" t="s">
        <v>545</v>
      </c>
      <c r="I408" s="665" t="s">
        <v>2864</v>
      </c>
      <c r="J408" s="665" t="s">
        <v>2865</v>
      </c>
      <c r="K408" s="665" t="s">
        <v>2866</v>
      </c>
      <c r="L408" s="666">
        <v>1124.9000000000001</v>
      </c>
      <c r="M408" s="666">
        <v>22498</v>
      </c>
      <c r="N408" s="665">
        <v>20</v>
      </c>
      <c r="O408" s="748">
        <v>7</v>
      </c>
      <c r="P408" s="666">
        <v>10124.1</v>
      </c>
      <c r="Q408" s="681">
        <v>0.45</v>
      </c>
      <c r="R408" s="665">
        <v>9</v>
      </c>
      <c r="S408" s="681">
        <v>0.45</v>
      </c>
      <c r="T408" s="748">
        <v>3</v>
      </c>
      <c r="U408" s="704">
        <v>0.42857142857142855</v>
      </c>
    </row>
    <row r="409" spans="1:21" ht="14.4" customHeight="1" x14ac:dyDescent="0.3">
      <c r="A409" s="664">
        <v>4</v>
      </c>
      <c r="B409" s="665" t="s">
        <v>2184</v>
      </c>
      <c r="C409" s="665" t="s">
        <v>2432</v>
      </c>
      <c r="D409" s="746" t="s">
        <v>3721</v>
      </c>
      <c r="E409" s="747" t="s">
        <v>2452</v>
      </c>
      <c r="F409" s="665" t="s">
        <v>2428</v>
      </c>
      <c r="G409" s="665" t="s">
        <v>2719</v>
      </c>
      <c r="H409" s="665" t="s">
        <v>545</v>
      </c>
      <c r="I409" s="665" t="s">
        <v>2867</v>
      </c>
      <c r="J409" s="665" t="s">
        <v>2868</v>
      </c>
      <c r="K409" s="665" t="s">
        <v>2749</v>
      </c>
      <c r="L409" s="666">
        <v>590.5</v>
      </c>
      <c r="M409" s="666">
        <v>1181</v>
      </c>
      <c r="N409" s="665">
        <v>2</v>
      </c>
      <c r="O409" s="748">
        <v>2</v>
      </c>
      <c r="P409" s="666">
        <v>1181</v>
      </c>
      <c r="Q409" s="681">
        <v>1</v>
      </c>
      <c r="R409" s="665">
        <v>2</v>
      </c>
      <c r="S409" s="681">
        <v>1</v>
      </c>
      <c r="T409" s="748">
        <v>2</v>
      </c>
      <c r="U409" s="704">
        <v>1</v>
      </c>
    </row>
    <row r="410" spans="1:21" ht="14.4" customHeight="1" x14ac:dyDescent="0.3">
      <c r="A410" s="664">
        <v>4</v>
      </c>
      <c r="B410" s="665" t="s">
        <v>2184</v>
      </c>
      <c r="C410" s="665" t="s">
        <v>2432</v>
      </c>
      <c r="D410" s="746" t="s">
        <v>3721</v>
      </c>
      <c r="E410" s="747" t="s">
        <v>2452</v>
      </c>
      <c r="F410" s="665" t="s">
        <v>2428</v>
      </c>
      <c r="G410" s="665" t="s">
        <v>2719</v>
      </c>
      <c r="H410" s="665" t="s">
        <v>545</v>
      </c>
      <c r="I410" s="665" t="s">
        <v>3162</v>
      </c>
      <c r="J410" s="665" t="s">
        <v>3163</v>
      </c>
      <c r="K410" s="665" t="s">
        <v>2749</v>
      </c>
      <c r="L410" s="666">
        <v>981</v>
      </c>
      <c r="M410" s="666">
        <v>1962</v>
      </c>
      <c r="N410" s="665">
        <v>2</v>
      </c>
      <c r="O410" s="748">
        <v>2</v>
      </c>
      <c r="P410" s="666">
        <v>1962</v>
      </c>
      <c r="Q410" s="681">
        <v>1</v>
      </c>
      <c r="R410" s="665">
        <v>2</v>
      </c>
      <c r="S410" s="681">
        <v>1</v>
      </c>
      <c r="T410" s="748">
        <v>2</v>
      </c>
      <c r="U410" s="704">
        <v>1</v>
      </c>
    </row>
    <row r="411" spans="1:21" ht="14.4" customHeight="1" x14ac:dyDescent="0.3">
      <c r="A411" s="664">
        <v>4</v>
      </c>
      <c r="B411" s="665" t="s">
        <v>2184</v>
      </c>
      <c r="C411" s="665" t="s">
        <v>2432</v>
      </c>
      <c r="D411" s="746" t="s">
        <v>3721</v>
      </c>
      <c r="E411" s="747" t="s">
        <v>2452</v>
      </c>
      <c r="F411" s="665" t="s">
        <v>2428</v>
      </c>
      <c r="G411" s="665" t="s">
        <v>2719</v>
      </c>
      <c r="H411" s="665" t="s">
        <v>545</v>
      </c>
      <c r="I411" s="665" t="s">
        <v>3164</v>
      </c>
      <c r="J411" s="665" t="s">
        <v>3165</v>
      </c>
      <c r="K411" s="665" t="s">
        <v>3166</v>
      </c>
      <c r="L411" s="666">
        <v>299.25</v>
      </c>
      <c r="M411" s="666">
        <v>598.5</v>
      </c>
      <c r="N411" s="665">
        <v>2</v>
      </c>
      <c r="O411" s="748">
        <v>1</v>
      </c>
      <c r="P411" s="666">
        <v>598.5</v>
      </c>
      <c r="Q411" s="681">
        <v>1</v>
      </c>
      <c r="R411" s="665">
        <v>2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4</v>
      </c>
      <c r="B412" s="665" t="s">
        <v>2184</v>
      </c>
      <c r="C412" s="665" t="s">
        <v>2432</v>
      </c>
      <c r="D412" s="746" t="s">
        <v>3721</v>
      </c>
      <c r="E412" s="747" t="s">
        <v>2452</v>
      </c>
      <c r="F412" s="665" t="s">
        <v>2428</v>
      </c>
      <c r="G412" s="665" t="s">
        <v>2719</v>
      </c>
      <c r="H412" s="665" t="s">
        <v>545</v>
      </c>
      <c r="I412" s="665" t="s">
        <v>2869</v>
      </c>
      <c r="J412" s="665" t="s">
        <v>2802</v>
      </c>
      <c r="K412" s="665" t="s">
        <v>2870</v>
      </c>
      <c r="L412" s="666">
        <v>3000</v>
      </c>
      <c r="M412" s="666">
        <v>9000</v>
      </c>
      <c r="N412" s="665">
        <v>3</v>
      </c>
      <c r="O412" s="748">
        <v>1</v>
      </c>
      <c r="P412" s="666">
        <v>9000</v>
      </c>
      <c r="Q412" s="681">
        <v>1</v>
      </c>
      <c r="R412" s="665">
        <v>3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4</v>
      </c>
      <c r="B413" s="665" t="s">
        <v>2184</v>
      </c>
      <c r="C413" s="665" t="s">
        <v>2432</v>
      </c>
      <c r="D413" s="746" t="s">
        <v>3721</v>
      </c>
      <c r="E413" s="747" t="s">
        <v>2452</v>
      </c>
      <c r="F413" s="665" t="s">
        <v>2428</v>
      </c>
      <c r="G413" s="665" t="s">
        <v>2719</v>
      </c>
      <c r="H413" s="665" t="s">
        <v>545</v>
      </c>
      <c r="I413" s="665" t="s">
        <v>2871</v>
      </c>
      <c r="J413" s="665" t="s">
        <v>2872</v>
      </c>
      <c r="K413" s="665" t="s">
        <v>2740</v>
      </c>
      <c r="L413" s="666">
        <v>311</v>
      </c>
      <c r="M413" s="666">
        <v>2488</v>
      </c>
      <c r="N413" s="665">
        <v>8</v>
      </c>
      <c r="O413" s="748">
        <v>5</v>
      </c>
      <c r="P413" s="666">
        <v>1555</v>
      </c>
      <c r="Q413" s="681">
        <v>0.625</v>
      </c>
      <c r="R413" s="665">
        <v>5</v>
      </c>
      <c r="S413" s="681">
        <v>0.625</v>
      </c>
      <c r="T413" s="748">
        <v>3</v>
      </c>
      <c r="U413" s="704">
        <v>0.6</v>
      </c>
    </row>
    <row r="414" spans="1:21" ht="14.4" customHeight="1" x14ac:dyDescent="0.3">
      <c r="A414" s="664">
        <v>4</v>
      </c>
      <c r="B414" s="665" t="s">
        <v>2184</v>
      </c>
      <c r="C414" s="665" t="s">
        <v>2432</v>
      </c>
      <c r="D414" s="746" t="s">
        <v>3721</v>
      </c>
      <c r="E414" s="747" t="s">
        <v>2452</v>
      </c>
      <c r="F414" s="665" t="s">
        <v>2428</v>
      </c>
      <c r="G414" s="665" t="s">
        <v>2719</v>
      </c>
      <c r="H414" s="665" t="s">
        <v>545</v>
      </c>
      <c r="I414" s="665" t="s">
        <v>2873</v>
      </c>
      <c r="J414" s="665" t="s">
        <v>2874</v>
      </c>
      <c r="K414" s="665" t="s">
        <v>2875</v>
      </c>
      <c r="L414" s="666">
        <v>335.62</v>
      </c>
      <c r="M414" s="666">
        <v>671.24</v>
      </c>
      <c r="N414" s="665">
        <v>2</v>
      </c>
      <c r="O414" s="748">
        <v>1</v>
      </c>
      <c r="P414" s="666">
        <v>671.24</v>
      </c>
      <c r="Q414" s="681">
        <v>1</v>
      </c>
      <c r="R414" s="665">
        <v>2</v>
      </c>
      <c r="S414" s="681">
        <v>1</v>
      </c>
      <c r="T414" s="748">
        <v>1</v>
      </c>
      <c r="U414" s="704">
        <v>1</v>
      </c>
    </row>
    <row r="415" spans="1:21" ht="14.4" customHeight="1" x14ac:dyDescent="0.3">
      <c r="A415" s="664">
        <v>4</v>
      </c>
      <c r="B415" s="665" t="s">
        <v>2184</v>
      </c>
      <c r="C415" s="665" t="s">
        <v>2432</v>
      </c>
      <c r="D415" s="746" t="s">
        <v>3721</v>
      </c>
      <c r="E415" s="747" t="s">
        <v>2452</v>
      </c>
      <c r="F415" s="665" t="s">
        <v>2428</v>
      </c>
      <c r="G415" s="665" t="s">
        <v>2719</v>
      </c>
      <c r="H415" s="665" t="s">
        <v>545</v>
      </c>
      <c r="I415" s="665" t="s">
        <v>3167</v>
      </c>
      <c r="J415" s="665" t="s">
        <v>3168</v>
      </c>
      <c r="K415" s="665" t="s">
        <v>2740</v>
      </c>
      <c r="L415" s="666">
        <v>309</v>
      </c>
      <c r="M415" s="666">
        <v>618</v>
      </c>
      <c r="N415" s="665">
        <v>2</v>
      </c>
      <c r="O415" s="748">
        <v>2</v>
      </c>
      <c r="P415" s="666">
        <v>309</v>
      </c>
      <c r="Q415" s="681">
        <v>0.5</v>
      </c>
      <c r="R415" s="665">
        <v>1</v>
      </c>
      <c r="S415" s="681">
        <v>0.5</v>
      </c>
      <c r="T415" s="748">
        <v>1</v>
      </c>
      <c r="U415" s="704">
        <v>0.5</v>
      </c>
    </row>
    <row r="416" spans="1:21" ht="14.4" customHeight="1" x14ac:dyDescent="0.3">
      <c r="A416" s="664">
        <v>4</v>
      </c>
      <c r="B416" s="665" t="s">
        <v>2184</v>
      </c>
      <c r="C416" s="665" t="s">
        <v>2432</v>
      </c>
      <c r="D416" s="746" t="s">
        <v>3721</v>
      </c>
      <c r="E416" s="747" t="s">
        <v>2452</v>
      </c>
      <c r="F416" s="665" t="s">
        <v>2428</v>
      </c>
      <c r="G416" s="665" t="s">
        <v>2719</v>
      </c>
      <c r="H416" s="665" t="s">
        <v>545</v>
      </c>
      <c r="I416" s="665" t="s">
        <v>3169</v>
      </c>
      <c r="J416" s="665" t="s">
        <v>3114</v>
      </c>
      <c r="K416" s="665" t="s">
        <v>3170</v>
      </c>
      <c r="L416" s="666">
        <v>2412.9</v>
      </c>
      <c r="M416" s="666">
        <v>4825.8</v>
      </c>
      <c r="N416" s="665">
        <v>2</v>
      </c>
      <c r="O416" s="748">
        <v>1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4</v>
      </c>
      <c r="B417" s="665" t="s">
        <v>2184</v>
      </c>
      <c r="C417" s="665" t="s">
        <v>2432</v>
      </c>
      <c r="D417" s="746" t="s">
        <v>3721</v>
      </c>
      <c r="E417" s="747" t="s">
        <v>2452</v>
      </c>
      <c r="F417" s="665" t="s">
        <v>2428</v>
      </c>
      <c r="G417" s="665" t="s">
        <v>2719</v>
      </c>
      <c r="H417" s="665" t="s">
        <v>545</v>
      </c>
      <c r="I417" s="665" t="s">
        <v>3171</v>
      </c>
      <c r="J417" s="665" t="s">
        <v>3172</v>
      </c>
      <c r="K417" s="665" t="s">
        <v>3173</v>
      </c>
      <c r="L417" s="666">
        <v>2815.92</v>
      </c>
      <c r="M417" s="666">
        <v>39422.879999999997</v>
      </c>
      <c r="N417" s="665">
        <v>14</v>
      </c>
      <c r="O417" s="748">
        <v>3</v>
      </c>
      <c r="P417" s="666">
        <v>11263.68</v>
      </c>
      <c r="Q417" s="681">
        <v>0.28571428571428575</v>
      </c>
      <c r="R417" s="665">
        <v>4</v>
      </c>
      <c r="S417" s="681">
        <v>0.2857142857142857</v>
      </c>
      <c r="T417" s="748">
        <v>1</v>
      </c>
      <c r="U417" s="704">
        <v>0.33333333333333331</v>
      </c>
    </row>
    <row r="418" spans="1:21" ht="14.4" customHeight="1" x14ac:dyDescent="0.3">
      <c r="A418" s="664">
        <v>4</v>
      </c>
      <c r="B418" s="665" t="s">
        <v>2184</v>
      </c>
      <c r="C418" s="665" t="s">
        <v>2432</v>
      </c>
      <c r="D418" s="746" t="s">
        <v>3721</v>
      </c>
      <c r="E418" s="747" t="s">
        <v>2452</v>
      </c>
      <c r="F418" s="665" t="s">
        <v>2428</v>
      </c>
      <c r="G418" s="665" t="s">
        <v>2719</v>
      </c>
      <c r="H418" s="665" t="s">
        <v>545</v>
      </c>
      <c r="I418" s="665" t="s">
        <v>3174</v>
      </c>
      <c r="J418" s="665" t="s">
        <v>3175</v>
      </c>
      <c r="K418" s="665" t="s">
        <v>3176</v>
      </c>
      <c r="L418" s="666">
        <v>128</v>
      </c>
      <c r="M418" s="666">
        <v>128</v>
      </c>
      <c r="N418" s="665">
        <v>1</v>
      </c>
      <c r="O418" s="748">
        <v>1</v>
      </c>
      <c r="P418" s="666">
        <v>128</v>
      </c>
      <c r="Q418" s="681">
        <v>1</v>
      </c>
      <c r="R418" s="665">
        <v>1</v>
      </c>
      <c r="S418" s="681">
        <v>1</v>
      </c>
      <c r="T418" s="748">
        <v>1</v>
      </c>
      <c r="U418" s="704">
        <v>1</v>
      </c>
    </row>
    <row r="419" spans="1:21" ht="14.4" customHeight="1" x14ac:dyDescent="0.3">
      <c r="A419" s="664">
        <v>4</v>
      </c>
      <c r="B419" s="665" t="s">
        <v>2184</v>
      </c>
      <c r="C419" s="665" t="s">
        <v>2432</v>
      </c>
      <c r="D419" s="746" t="s">
        <v>3721</v>
      </c>
      <c r="E419" s="747" t="s">
        <v>2452</v>
      </c>
      <c r="F419" s="665" t="s">
        <v>2428</v>
      </c>
      <c r="G419" s="665" t="s">
        <v>2719</v>
      </c>
      <c r="H419" s="665" t="s">
        <v>545</v>
      </c>
      <c r="I419" s="665" t="s">
        <v>3177</v>
      </c>
      <c r="J419" s="665" t="s">
        <v>3178</v>
      </c>
      <c r="K419" s="665" t="s">
        <v>3179</v>
      </c>
      <c r="L419" s="666">
        <v>556.53</v>
      </c>
      <c r="M419" s="666">
        <v>556.53</v>
      </c>
      <c r="N419" s="665">
        <v>1</v>
      </c>
      <c r="O419" s="748">
        <v>1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4</v>
      </c>
      <c r="B420" s="665" t="s">
        <v>2184</v>
      </c>
      <c r="C420" s="665" t="s">
        <v>2432</v>
      </c>
      <c r="D420" s="746" t="s">
        <v>3721</v>
      </c>
      <c r="E420" s="747" t="s">
        <v>2452</v>
      </c>
      <c r="F420" s="665" t="s">
        <v>2428</v>
      </c>
      <c r="G420" s="665" t="s">
        <v>2719</v>
      </c>
      <c r="H420" s="665" t="s">
        <v>545</v>
      </c>
      <c r="I420" s="665" t="s">
        <v>3180</v>
      </c>
      <c r="J420" s="665" t="s">
        <v>2886</v>
      </c>
      <c r="K420" s="665" t="s">
        <v>3181</v>
      </c>
      <c r="L420" s="666">
        <v>2250</v>
      </c>
      <c r="M420" s="666">
        <v>4500</v>
      </c>
      <c r="N420" s="665">
        <v>2</v>
      </c>
      <c r="O420" s="748">
        <v>2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4</v>
      </c>
      <c r="B421" s="665" t="s">
        <v>2184</v>
      </c>
      <c r="C421" s="665" t="s">
        <v>2432</v>
      </c>
      <c r="D421" s="746" t="s">
        <v>3721</v>
      </c>
      <c r="E421" s="747" t="s">
        <v>2452</v>
      </c>
      <c r="F421" s="665" t="s">
        <v>2428</v>
      </c>
      <c r="G421" s="665" t="s">
        <v>2719</v>
      </c>
      <c r="H421" s="665" t="s">
        <v>545</v>
      </c>
      <c r="I421" s="665" t="s">
        <v>3182</v>
      </c>
      <c r="J421" s="665" t="s">
        <v>3183</v>
      </c>
      <c r="K421" s="665" t="s">
        <v>3184</v>
      </c>
      <c r="L421" s="666">
        <v>1449.99</v>
      </c>
      <c r="M421" s="666">
        <v>8699.94</v>
      </c>
      <c r="N421" s="665">
        <v>6</v>
      </c>
      <c r="O421" s="748">
        <v>1</v>
      </c>
      <c r="P421" s="666">
        <v>8699.94</v>
      </c>
      <c r="Q421" s="681">
        <v>1</v>
      </c>
      <c r="R421" s="665">
        <v>6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4</v>
      </c>
      <c r="B422" s="665" t="s">
        <v>2184</v>
      </c>
      <c r="C422" s="665" t="s">
        <v>2432</v>
      </c>
      <c r="D422" s="746" t="s">
        <v>3721</v>
      </c>
      <c r="E422" s="747" t="s">
        <v>2452</v>
      </c>
      <c r="F422" s="665" t="s">
        <v>2428</v>
      </c>
      <c r="G422" s="665" t="s">
        <v>2719</v>
      </c>
      <c r="H422" s="665" t="s">
        <v>545</v>
      </c>
      <c r="I422" s="665" t="s">
        <v>2891</v>
      </c>
      <c r="J422" s="665" t="s">
        <v>2892</v>
      </c>
      <c r="K422" s="665" t="s">
        <v>2893</v>
      </c>
      <c r="L422" s="666">
        <v>1435.97</v>
      </c>
      <c r="M422" s="666">
        <v>7179.85</v>
      </c>
      <c r="N422" s="665">
        <v>5</v>
      </c>
      <c r="O422" s="748">
        <v>2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4</v>
      </c>
      <c r="B423" s="665" t="s">
        <v>2184</v>
      </c>
      <c r="C423" s="665" t="s">
        <v>2432</v>
      </c>
      <c r="D423" s="746" t="s">
        <v>3721</v>
      </c>
      <c r="E423" s="747" t="s">
        <v>2452</v>
      </c>
      <c r="F423" s="665" t="s">
        <v>2428</v>
      </c>
      <c r="G423" s="665" t="s">
        <v>2719</v>
      </c>
      <c r="H423" s="665" t="s">
        <v>545</v>
      </c>
      <c r="I423" s="665" t="s">
        <v>3185</v>
      </c>
      <c r="J423" s="665" t="s">
        <v>3186</v>
      </c>
      <c r="K423" s="665" t="s">
        <v>3187</v>
      </c>
      <c r="L423" s="666">
        <v>517</v>
      </c>
      <c r="M423" s="666">
        <v>1034</v>
      </c>
      <c r="N423" s="665">
        <v>2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4</v>
      </c>
      <c r="B424" s="665" t="s">
        <v>2184</v>
      </c>
      <c r="C424" s="665" t="s">
        <v>2432</v>
      </c>
      <c r="D424" s="746" t="s">
        <v>3721</v>
      </c>
      <c r="E424" s="747" t="s">
        <v>2452</v>
      </c>
      <c r="F424" s="665" t="s">
        <v>2428</v>
      </c>
      <c r="G424" s="665" t="s">
        <v>2719</v>
      </c>
      <c r="H424" s="665" t="s">
        <v>545</v>
      </c>
      <c r="I424" s="665" t="s">
        <v>3188</v>
      </c>
      <c r="J424" s="665" t="s">
        <v>3189</v>
      </c>
      <c r="K424" s="665" t="s">
        <v>3190</v>
      </c>
      <c r="L424" s="666">
        <v>5343.9</v>
      </c>
      <c r="M424" s="666">
        <v>16031.699999999999</v>
      </c>
      <c r="N424" s="665">
        <v>3</v>
      </c>
      <c r="O424" s="748">
        <v>1</v>
      </c>
      <c r="P424" s="666"/>
      <c r="Q424" s="681">
        <v>0</v>
      </c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4</v>
      </c>
      <c r="B425" s="665" t="s">
        <v>2184</v>
      </c>
      <c r="C425" s="665" t="s">
        <v>2432</v>
      </c>
      <c r="D425" s="746" t="s">
        <v>3721</v>
      </c>
      <c r="E425" s="747" t="s">
        <v>2452</v>
      </c>
      <c r="F425" s="665" t="s">
        <v>2428</v>
      </c>
      <c r="G425" s="665" t="s">
        <v>2719</v>
      </c>
      <c r="H425" s="665" t="s">
        <v>545</v>
      </c>
      <c r="I425" s="665" t="s">
        <v>3191</v>
      </c>
      <c r="J425" s="665" t="s">
        <v>3192</v>
      </c>
      <c r="K425" s="665" t="s">
        <v>3193</v>
      </c>
      <c r="L425" s="666">
        <v>304.69</v>
      </c>
      <c r="M425" s="666">
        <v>304.69</v>
      </c>
      <c r="N425" s="665">
        <v>1</v>
      </c>
      <c r="O425" s="748">
        <v>1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4</v>
      </c>
      <c r="B426" s="665" t="s">
        <v>2184</v>
      </c>
      <c r="C426" s="665" t="s">
        <v>2432</v>
      </c>
      <c r="D426" s="746" t="s">
        <v>3721</v>
      </c>
      <c r="E426" s="747" t="s">
        <v>2452</v>
      </c>
      <c r="F426" s="665" t="s">
        <v>2428</v>
      </c>
      <c r="G426" s="665" t="s">
        <v>2719</v>
      </c>
      <c r="H426" s="665" t="s">
        <v>545</v>
      </c>
      <c r="I426" s="665" t="s">
        <v>2894</v>
      </c>
      <c r="J426" s="665" t="s">
        <v>2895</v>
      </c>
      <c r="K426" s="665" t="s">
        <v>2896</v>
      </c>
      <c r="L426" s="666">
        <v>1500.3</v>
      </c>
      <c r="M426" s="666">
        <v>9001.7999999999993</v>
      </c>
      <c r="N426" s="665">
        <v>6</v>
      </c>
      <c r="O426" s="748">
        <v>1</v>
      </c>
      <c r="P426" s="666">
        <v>9001.7999999999993</v>
      </c>
      <c r="Q426" s="681">
        <v>1</v>
      </c>
      <c r="R426" s="665">
        <v>6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4</v>
      </c>
      <c r="B427" s="665" t="s">
        <v>2184</v>
      </c>
      <c r="C427" s="665" t="s">
        <v>2432</v>
      </c>
      <c r="D427" s="746" t="s">
        <v>3721</v>
      </c>
      <c r="E427" s="747" t="s">
        <v>2452</v>
      </c>
      <c r="F427" s="665" t="s">
        <v>2428</v>
      </c>
      <c r="G427" s="665" t="s">
        <v>2719</v>
      </c>
      <c r="H427" s="665" t="s">
        <v>545</v>
      </c>
      <c r="I427" s="665" t="s">
        <v>3194</v>
      </c>
      <c r="J427" s="665" t="s">
        <v>2815</v>
      </c>
      <c r="K427" s="665" t="s">
        <v>3195</v>
      </c>
      <c r="L427" s="666">
        <v>2284</v>
      </c>
      <c r="M427" s="666">
        <v>2284</v>
      </c>
      <c r="N427" s="665">
        <v>1</v>
      </c>
      <c r="O427" s="748">
        <v>1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4</v>
      </c>
      <c r="B428" s="665" t="s">
        <v>2184</v>
      </c>
      <c r="C428" s="665" t="s">
        <v>2432</v>
      </c>
      <c r="D428" s="746" t="s">
        <v>3721</v>
      </c>
      <c r="E428" s="747" t="s">
        <v>2452</v>
      </c>
      <c r="F428" s="665" t="s">
        <v>2428</v>
      </c>
      <c r="G428" s="665" t="s">
        <v>2719</v>
      </c>
      <c r="H428" s="665" t="s">
        <v>545</v>
      </c>
      <c r="I428" s="665" t="s">
        <v>3196</v>
      </c>
      <c r="J428" s="665" t="s">
        <v>3197</v>
      </c>
      <c r="K428" s="665" t="s">
        <v>2722</v>
      </c>
      <c r="L428" s="666">
        <v>600</v>
      </c>
      <c r="M428" s="666">
        <v>600</v>
      </c>
      <c r="N428" s="665">
        <v>1</v>
      </c>
      <c r="O428" s="748">
        <v>1</v>
      </c>
      <c r="P428" s="666">
        <v>600</v>
      </c>
      <c r="Q428" s="681">
        <v>1</v>
      </c>
      <c r="R428" s="665">
        <v>1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4</v>
      </c>
      <c r="B429" s="665" t="s">
        <v>2184</v>
      </c>
      <c r="C429" s="665" t="s">
        <v>2432</v>
      </c>
      <c r="D429" s="746" t="s">
        <v>3721</v>
      </c>
      <c r="E429" s="747" t="s">
        <v>2452</v>
      </c>
      <c r="F429" s="665" t="s">
        <v>2428</v>
      </c>
      <c r="G429" s="665" t="s">
        <v>2719</v>
      </c>
      <c r="H429" s="665" t="s">
        <v>545</v>
      </c>
      <c r="I429" s="665" t="s">
        <v>3198</v>
      </c>
      <c r="J429" s="665" t="s">
        <v>3199</v>
      </c>
      <c r="K429" s="665" t="s">
        <v>3200</v>
      </c>
      <c r="L429" s="666">
        <v>1500</v>
      </c>
      <c r="M429" s="666">
        <v>9000</v>
      </c>
      <c r="N429" s="665">
        <v>6</v>
      </c>
      <c r="O429" s="748">
        <v>1</v>
      </c>
      <c r="P429" s="666">
        <v>9000</v>
      </c>
      <c r="Q429" s="681">
        <v>1</v>
      </c>
      <c r="R429" s="665">
        <v>6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4</v>
      </c>
      <c r="B430" s="665" t="s">
        <v>2184</v>
      </c>
      <c r="C430" s="665" t="s">
        <v>2432</v>
      </c>
      <c r="D430" s="746" t="s">
        <v>3721</v>
      </c>
      <c r="E430" s="747" t="s">
        <v>2452</v>
      </c>
      <c r="F430" s="665" t="s">
        <v>2428</v>
      </c>
      <c r="G430" s="665" t="s">
        <v>2719</v>
      </c>
      <c r="H430" s="665" t="s">
        <v>545</v>
      </c>
      <c r="I430" s="665" t="s">
        <v>3201</v>
      </c>
      <c r="J430" s="665" t="s">
        <v>3202</v>
      </c>
      <c r="K430" s="665" t="s">
        <v>3203</v>
      </c>
      <c r="L430" s="666">
        <v>1499.54</v>
      </c>
      <c r="M430" s="666">
        <v>8997.24</v>
      </c>
      <c r="N430" s="665">
        <v>6</v>
      </c>
      <c r="O430" s="748">
        <v>1</v>
      </c>
      <c r="P430" s="666">
        <v>8997.24</v>
      </c>
      <c r="Q430" s="681">
        <v>1</v>
      </c>
      <c r="R430" s="665">
        <v>6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4</v>
      </c>
      <c r="B431" s="665" t="s">
        <v>2184</v>
      </c>
      <c r="C431" s="665" t="s">
        <v>2432</v>
      </c>
      <c r="D431" s="746" t="s">
        <v>3721</v>
      </c>
      <c r="E431" s="747" t="s">
        <v>2452</v>
      </c>
      <c r="F431" s="665" t="s">
        <v>2428</v>
      </c>
      <c r="G431" s="665" t="s">
        <v>2719</v>
      </c>
      <c r="H431" s="665" t="s">
        <v>545</v>
      </c>
      <c r="I431" s="665" t="s">
        <v>3204</v>
      </c>
      <c r="J431" s="665" t="s">
        <v>3205</v>
      </c>
      <c r="K431" s="665" t="s">
        <v>3206</v>
      </c>
      <c r="L431" s="666">
        <v>2184.6799999999998</v>
      </c>
      <c r="M431" s="666">
        <v>6554.0399999999991</v>
      </c>
      <c r="N431" s="665">
        <v>3</v>
      </c>
      <c r="O431" s="748">
        <v>1</v>
      </c>
      <c r="P431" s="666">
        <v>6554.0399999999991</v>
      </c>
      <c r="Q431" s="681">
        <v>1</v>
      </c>
      <c r="R431" s="665">
        <v>3</v>
      </c>
      <c r="S431" s="681">
        <v>1</v>
      </c>
      <c r="T431" s="748">
        <v>1</v>
      </c>
      <c r="U431" s="704">
        <v>1</v>
      </c>
    </row>
    <row r="432" spans="1:21" ht="14.4" customHeight="1" x14ac:dyDescent="0.3">
      <c r="A432" s="664">
        <v>4</v>
      </c>
      <c r="B432" s="665" t="s">
        <v>2184</v>
      </c>
      <c r="C432" s="665" t="s">
        <v>2432</v>
      </c>
      <c r="D432" s="746" t="s">
        <v>3721</v>
      </c>
      <c r="E432" s="747" t="s">
        <v>2452</v>
      </c>
      <c r="F432" s="665" t="s">
        <v>2428</v>
      </c>
      <c r="G432" s="665" t="s">
        <v>2719</v>
      </c>
      <c r="H432" s="665" t="s">
        <v>545</v>
      </c>
      <c r="I432" s="665" t="s">
        <v>3207</v>
      </c>
      <c r="J432" s="665" t="s">
        <v>3183</v>
      </c>
      <c r="K432" s="665" t="s">
        <v>3208</v>
      </c>
      <c r="L432" s="666">
        <v>1449.99</v>
      </c>
      <c r="M432" s="666">
        <v>13049.91</v>
      </c>
      <c r="N432" s="665">
        <v>9</v>
      </c>
      <c r="O432" s="748">
        <v>1</v>
      </c>
      <c r="P432" s="666">
        <v>13049.91</v>
      </c>
      <c r="Q432" s="681">
        <v>1</v>
      </c>
      <c r="R432" s="665">
        <v>9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4</v>
      </c>
      <c r="B433" s="665" t="s">
        <v>2184</v>
      </c>
      <c r="C433" s="665" t="s">
        <v>2432</v>
      </c>
      <c r="D433" s="746" t="s">
        <v>3721</v>
      </c>
      <c r="E433" s="747" t="s">
        <v>2452</v>
      </c>
      <c r="F433" s="665" t="s">
        <v>2428</v>
      </c>
      <c r="G433" s="665" t="s">
        <v>2719</v>
      </c>
      <c r="H433" s="665" t="s">
        <v>545</v>
      </c>
      <c r="I433" s="665" t="s">
        <v>3209</v>
      </c>
      <c r="J433" s="665" t="s">
        <v>3210</v>
      </c>
      <c r="K433" s="665" t="s">
        <v>3211</v>
      </c>
      <c r="L433" s="666">
        <v>2412.9</v>
      </c>
      <c r="M433" s="666">
        <v>2412.9</v>
      </c>
      <c r="N433" s="665">
        <v>1</v>
      </c>
      <c r="O433" s="748">
        <v>1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4</v>
      </c>
      <c r="B434" s="665" t="s">
        <v>2184</v>
      </c>
      <c r="C434" s="665" t="s">
        <v>2432</v>
      </c>
      <c r="D434" s="746" t="s">
        <v>3721</v>
      </c>
      <c r="E434" s="747" t="s">
        <v>2452</v>
      </c>
      <c r="F434" s="665" t="s">
        <v>2428</v>
      </c>
      <c r="G434" s="665" t="s">
        <v>2719</v>
      </c>
      <c r="H434" s="665" t="s">
        <v>545</v>
      </c>
      <c r="I434" s="665" t="s">
        <v>3212</v>
      </c>
      <c r="J434" s="665" t="s">
        <v>2883</v>
      </c>
      <c r="K434" s="665" t="s">
        <v>3213</v>
      </c>
      <c r="L434" s="666">
        <v>1500</v>
      </c>
      <c r="M434" s="666">
        <v>9000</v>
      </c>
      <c r="N434" s="665">
        <v>6</v>
      </c>
      <c r="O434" s="748">
        <v>2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4</v>
      </c>
      <c r="B435" s="665" t="s">
        <v>2184</v>
      </c>
      <c r="C435" s="665" t="s">
        <v>2432</v>
      </c>
      <c r="D435" s="746" t="s">
        <v>3721</v>
      </c>
      <c r="E435" s="747" t="s">
        <v>2452</v>
      </c>
      <c r="F435" s="665" t="s">
        <v>2428</v>
      </c>
      <c r="G435" s="665" t="s">
        <v>2719</v>
      </c>
      <c r="H435" s="665" t="s">
        <v>545</v>
      </c>
      <c r="I435" s="665" t="s">
        <v>2906</v>
      </c>
      <c r="J435" s="665" t="s">
        <v>2907</v>
      </c>
      <c r="K435" s="665" t="s">
        <v>2908</v>
      </c>
      <c r="L435" s="666">
        <v>1449.87</v>
      </c>
      <c r="M435" s="666">
        <v>2899.74</v>
      </c>
      <c r="N435" s="665">
        <v>2</v>
      </c>
      <c r="O435" s="748">
        <v>1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4</v>
      </c>
      <c r="B436" s="665" t="s">
        <v>2184</v>
      </c>
      <c r="C436" s="665" t="s">
        <v>2432</v>
      </c>
      <c r="D436" s="746" t="s">
        <v>3721</v>
      </c>
      <c r="E436" s="747" t="s">
        <v>2452</v>
      </c>
      <c r="F436" s="665" t="s">
        <v>2428</v>
      </c>
      <c r="G436" s="665" t="s">
        <v>2719</v>
      </c>
      <c r="H436" s="665" t="s">
        <v>545</v>
      </c>
      <c r="I436" s="665" t="s">
        <v>3214</v>
      </c>
      <c r="J436" s="665" t="s">
        <v>3215</v>
      </c>
      <c r="K436" s="665" t="s">
        <v>3216</v>
      </c>
      <c r="L436" s="666">
        <v>260.51</v>
      </c>
      <c r="M436" s="666">
        <v>521.02</v>
      </c>
      <c r="N436" s="665">
        <v>2</v>
      </c>
      <c r="O436" s="748">
        <v>1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4</v>
      </c>
      <c r="B437" s="665" t="s">
        <v>2184</v>
      </c>
      <c r="C437" s="665" t="s">
        <v>2432</v>
      </c>
      <c r="D437" s="746" t="s">
        <v>3721</v>
      </c>
      <c r="E437" s="747" t="s">
        <v>2452</v>
      </c>
      <c r="F437" s="665" t="s">
        <v>2428</v>
      </c>
      <c r="G437" s="665" t="s">
        <v>2719</v>
      </c>
      <c r="H437" s="665" t="s">
        <v>545</v>
      </c>
      <c r="I437" s="665" t="s">
        <v>3217</v>
      </c>
      <c r="J437" s="665" t="s">
        <v>3202</v>
      </c>
      <c r="K437" s="665" t="s">
        <v>3218</v>
      </c>
      <c r="L437" s="666">
        <v>1499.54</v>
      </c>
      <c r="M437" s="666">
        <v>8997.24</v>
      </c>
      <c r="N437" s="665">
        <v>6</v>
      </c>
      <c r="O437" s="748">
        <v>1</v>
      </c>
      <c r="P437" s="666">
        <v>8997.24</v>
      </c>
      <c r="Q437" s="681">
        <v>1</v>
      </c>
      <c r="R437" s="665">
        <v>6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4</v>
      </c>
      <c r="B438" s="665" t="s">
        <v>2184</v>
      </c>
      <c r="C438" s="665" t="s">
        <v>2432</v>
      </c>
      <c r="D438" s="746" t="s">
        <v>3721</v>
      </c>
      <c r="E438" s="747" t="s">
        <v>2452</v>
      </c>
      <c r="F438" s="665" t="s">
        <v>2428</v>
      </c>
      <c r="G438" s="665" t="s">
        <v>2719</v>
      </c>
      <c r="H438" s="665" t="s">
        <v>545</v>
      </c>
      <c r="I438" s="665" t="s">
        <v>3219</v>
      </c>
      <c r="J438" s="665" t="s">
        <v>3183</v>
      </c>
      <c r="K438" s="665" t="s">
        <v>3220</v>
      </c>
      <c r="L438" s="666">
        <v>1449.99</v>
      </c>
      <c r="M438" s="666">
        <v>8699.94</v>
      </c>
      <c r="N438" s="665">
        <v>6</v>
      </c>
      <c r="O438" s="748">
        <v>1</v>
      </c>
      <c r="P438" s="666">
        <v>8699.94</v>
      </c>
      <c r="Q438" s="681">
        <v>1</v>
      </c>
      <c r="R438" s="665">
        <v>6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4</v>
      </c>
      <c r="B439" s="665" t="s">
        <v>2184</v>
      </c>
      <c r="C439" s="665" t="s">
        <v>2432</v>
      </c>
      <c r="D439" s="746" t="s">
        <v>3721</v>
      </c>
      <c r="E439" s="747" t="s">
        <v>2452</v>
      </c>
      <c r="F439" s="665" t="s">
        <v>2428</v>
      </c>
      <c r="G439" s="665" t="s">
        <v>2719</v>
      </c>
      <c r="H439" s="665" t="s">
        <v>545</v>
      </c>
      <c r="I439" s="665" t="s">
        <v>3221</v>
      </c>
      <c r="J439" s="665" t="s">
        <v>3222</v>
      </c>
      <c r="K439" s="665" t="s">
        <v>3223</v>
      </c>
      <c r="L439" s="666">
        <v>5343.9</v>
      </c>
      <c r="M439" s="666">
        <v>16031.699999999999</v>
      </c>
      <c r="N439" s="665">
        <v>3</v>
      </c>
      <c r="O439" s="748">
        <v>2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4</v>
      </c>
      <c r="B440" s="665" t="s">
        <v>2184</v>
      </c>
      <c r="C440" s="665" t="s">
        <v>2432</v>
      </c>
      <c r="D440" s="746" t="s">
        <v>3721</v>
      </c>
      <c r="E440" s="747" t="s">
        <v>2452</v>
      </c>
      <c r="F440" s="665" t="s">
        <v>2428</v>
      </c>
      <c r="G440" s="665" t="s">
        <v>2719</v>
      </c>
      <c r="H440" s="665" t="s">
        <v>545</v>
      </c>
      <c r="I440" s="665" t="s">
        <v>3224</v>
      </c>
      <c r="J440" s="665" t="s">
        <v>3142</v>
      </c>
      <c r="K440" s="665" t="s">
        <v>3225</v>
      </c>
      <c r="L440" s="666">
        <v>871</v>
      </c>
      <c r="M440" s="666">
        <v>3484</v>
      </c>
      <c r="N440" s="665">
        <v>4</v>
      </c>
      <c r="O440" s="748">
        <v>1</v>
      </c>
      <c r="P440" s="666">
        <v>3484</v>
      </c>
      <c r="Q440" s="681">
        <v>1</v>
      </c>
      <c r="R440" s="665">
        <v>4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4</v>
      </c>
      <c r="B441" s="665" t="s">
        <v>2184</v>
      </c>
      <c r="C441" s="665" t="s">
        <v>2432</v>
      </c>
      <c r="D441" s="746" t="s">
        <v>3721</v>
      </c>
      <c r="E441" s="747" t="s">
        <v>2452</v>
      </c>
      <c r="F441" s="665" t="s">
        <v>2428</v>
      </c>
      <c r="G441" s="665" t="s">
        <v>2719</v>
      </c>
      <c r="H441" s="665" t="s">
        <v>545</v>
      </c>
      <c r="I441" s="665" t="s">
        <v>2909</v>
      </c>
      <c r="J441" s="665" t="s">
        <v>2910</v>
      </c>
      <c r="K441" s="665" t="s">
        <v>2911</v>
      </c>
      <c r="L441" s="666">
        <v>5341.94</v>
      </c>
      <c r="M441" s="666">
        <v>42735.519999999997</v>
      </c>
      <c r="N441" s="665">
        <v>8</v>
      </c>
      <c r="O441" s="748">
        <v>5</v>
      </c>
      <c r="P441" s="666">
        <v>10683.88</v>
      </c>
      <c r="Q441" s="681">
        <v>0.25</v>
      </c>
      <c r="R441" s="665">
        <v>2</v>
      </c>
      <c r="S441" s="681">
        <v>0.25</v>
      </c>
      <c r="T441" s="748">
        <v>2</v>
      </c>
      <c r="U441" s="704">
        <v>0.4</v>
      </c>
    </row>
    <row r="442" spans="1:21" ht="14.4" customHeight="1" x14ac:dyDescent="0.3">
      <c r="A442" s="664">
        <v>4</v>
      </c>
      <c r="B442" s="665" t="s">
        <v>2184</v>
      </c>
      <c r="C442" s="665" t="s">
        <v>2432</v>
      </c>
      <c r="D442" s="746" t="s">
        <v>3721</v>
      </c>
      <c r="E442" s="747" t="s">
        <v>2452</v>
      </c>
      <c r="F442" s="665" t="s">
        <v>2428</v>
      </c>
      <c r="G442" s="665" t="s">
        <v>2719</v>
      </c>
      <c r="H442" s="665" t="s">
        <v>545</v>
      </c>
      <c r="I442" s="665" t="s">
        <v>3226</v>
      </c>
      <c r="J442" s="665" t="s">
        <v>3227</v>
      </c>
      <c r="K442" s="665" t="s">
        <v>3228</v>
      </c>
      <c r="L442" s="666">
        <v>2412.9</v>
      </c>
      <c r="M442" s="666">
        <v>7238.7000000000007</v>
      </c>
      <c r="N442" s="665">
        <v>3</v>
      </c>
      <c r="O442" s="748">
        <v>1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4</v>
      </c>
      <c r="B443" s="665" t="s">
        <v>2184</v>
      </c>
      <c r="C443" s="665" t="s">
        <v>2432</v>
      </c>
      <c r="D443" s="746" t="s">
        <v>3721</v>
      </c>
      <c r="E443" s="747" t="s">
        <v>2452</v>
      </c>
      <c r="F443" s="665" t="s">
        <v>2428</v>
      </c>
      <c r="G443" s="665" t="s">
        <v>2667</v>
      </c>
      <c r="H443" s="665" t="s">
        <v>545</v>
      </c>
      <c r="I443" s="665" t="s">
        <v>3229</v>
      </c>
      <c r="J443" s="665" t="s">
        <v>3230</v>
      </c>
      <c r="K443" s="665" t="s">
        <v>2959</v>
      </c>
      <c r="L443" s="666">
        <v>100</v>
      </c>
      <c r="M443" s="666">
        <v>200</v>
      </c>
      <c r="N443" s="665">
        <v>2</v>
      </c>
      <c r="O443" s="748">
        <v>1</v>
      </c>
      <c r="P443" s="666">
        <v>200</v>
      </c>
      <c r="Q443" s="681">
        <v>1</v>
      </c>
      <c r="R443" s="665">
        <v>2</v>
      </c>
      <c r="S443" s="681">
        <v>1</v>
      </c>
      <c r="T443" s="748">
        <v>1</v>
      </c>
      <c r="U443" s="704">
        <v>1</v>
      </c>
    </row>
    <row r="444" spans="1:21" ht="14.4" customHeight="1" x14ac:dyDescent="0.3">
      <c r="A444" s="664">
        <v>4</v>
      </c>
      <c r="B444" s="665" t="s">
        <v>2184</v>
      </c>
      <c r="C444" s="665" t="s">
        <v>2432</v>
      </c>
      <c r="D444" s="746" t="s">
        <v>3721</v>
      </c>
      <c r="E444" s="747" t="s">
        <v>2452</v>
      </c>
      <c r="F444" s="665" t="s">
        <v>2428</v>
      </c>
      <c r="G444" s="665" t="s">
        <v>2667</v>
      </c>
      <c r="H444" s="665" t="s">
        <v>545</v>
      </c>
      <c r="I444" s="665" t="s">
        <v>2955</v>
      </c>
      <c r="J444" s="665" t="s">
        <v>2953</v>
      </c>
      <c r="K444" s="665" t="s">
        <v>2956</v>
      </c>
      <c r="L444" s="666">
        <v>100</v>
      </c>
      <c r="M444" s="666">
        <v>100</v>
      </c>
      <c r="N444" s="665">
        <v>1</v>
      </c>
      <c r="O444" s="748">
        <v>1</v>
      </c>
      <c r="P444" s="666">
        <v>100</v>
      </c>
      <c r="Q444" s="681">
        <v>1</v>
      </c>
      <c r="R444" s="665">
        <v>1</v>
      </c>
      <c r="S444" s="681">
        <v>1</v>
      </c>
      <c r="T444" s="748">
        <v>1</v>
      </c>
      <c r="U444" s="704">
        <v>1</v>
      </c>
    </row>
    <row r="445" spans="1:21" ht="14.4" customHeight="1" x14ac:dyDescent="0.3">
      <c r="A445" s="664">
        <v>4</v>
      </c>
      <c r="B445" s="665" t="s">
        <v>2184</v>
      </c>
      <c r="C445" s="665" t="s">
        <v>2432</v>
      </c>
      <c r="D445" s="746" t="s">
        <v>3721</v>
      </c>
      <c r="E445" s="747" t="s">
        <v>2452</v>
      </c>
      <c r="F445" s="665" t="s">
        <v>2428</v>
      </c>
      <c r="G445" s="665" t="s">
        <v>2685</v>
      </c>
      <c r="H445" s="665" t="s">
        <v>545</v>
      </c>
      <c r="I445" s="665" t="s">
        <v>2914</v>
      </c>
      <c r="J445" s="665" t="s">
        <v>2915</v>
      </c>
      <c r="K445" s="665" t="s">
        <v>2916</v>
      </c>
      <c r="L445" s="666">
        <v>410</v>
      </c>
      <c r="M445" s="666">
        <v>6150</v>
      </c>
      <c r="N445" s="665">
        <v>15</v>
      </c>
      <c r="O445" s="748">
        <v>15</v>
      </c>
      <c r="P445" s="666">
        <v>6150</v>
      </c>
      <c r="Q445" s="681">
        <v>1</v>
      </c>
      <c r="R445" s="665">
        <v>15</v>
      </c>
      <c r="S445" s="681">
        <v>1</v>
      </c>
      <c r="T445" s="748">
        <v>15</v>
      </c>
      <c r="U445" s="704">
        <v>1</v>
      </c>
    </row>
    <row r="446" spans="1:21" ht="14.4" customHeight="1" x14ac:dyDescent="0.3">
      <c r="A446" s="664">
        <v>4</v>
      </c>
      <c r="B446" s="665" t="s">
        <v>2184</v>
      </c>
      <c r="C446" s="665" t="s">
        <v>2432</v>
      </c>
      <c r="D446" s="746" t="s">
        <v>3721</v>
      </c>
      <c r="E446" s="747" t="s">
        <v>2452</v>
      </c>
      <c r="F446" s="665" t="s">
        <v>2428</v>
      </c>
      <c r="G446" s="665" t="s">
        <v>2685</v>
      </c>
      <c r="H446" s="665" t="s">
        <v>545</v>
      </c>
      <c r="I446" s="665" t="s">
        <v>2686</v>
      </c>
      <c r="J446" s="665" t="s">
        <v>2687</v>
      </c>
      <c r="K446" s="665" t="s">
        <v>2688</v>
      </c>
      <c r="L446" s="666">
        <v>566</v>
      </c>
      <c r="M446" s="666">
        <v>566</v>
      </c>
      <c r="N446" s="665">
        <v>1</v>
      </c>
      <c r="O446" s="748">
        <v>1</v>
      </c>
      <c r="P446" s="666">
        <v>566</v>
      </c>
      <c r="Q446" s="681">
        <v>1</v>
      </c>
      <c r="R446" s="665">
        <v>1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4</v>
      </c>
      <c r="B447" s="665" t="s">
        <v>2184</v>
      </c>
      <c r="C447" s="665" t="s">
        <v>2432</v>
      </c>
      <c r="D447" s="746" t="s">
        <v>3721</v>
      </c>
      <c r="E447" s="747" t="s">
        <v>2452</v>
      </c>
      <c r="F447" s="665" t="s">
        <v>2428</v>
      </c>
      <c r="G447" s="665" t="s">
        <v>2917</v>
      </c>
      <c r="H447" s="665" t="s">
        <v>545</v>
      </c>
      <c r="I447" s="665" t="s">
        <v>2918</v>
      </c>
      <c r="J447" s="665" t="s">
        <v>2919</v>
      </c>
      <c r="K447" s="665" t="s">
        <v>2920</v>
      </c>
      <c r="L447" s="666">
        <v>900</v>
      </c>
      <c r="M447" s="666">
        <v>6300</v>
      </c>
      <c r="N447" s="665">
        <v>7</v>
      </c>
      <c r="O447" s="748">
        <v>7</v>
      </c>
      <c r="P447" s="666">
        <v>5400</v>
      </c>
      <c r="Q447" s="681">
        <v>0.8571428571428571</v>
      </c>
      <c r="R447" s="665">
        <v>6</v>
      </c>
      <c r="S447" s="681">
        <v>0.8571428571428571</v>
      </c>
      <c r="T447" s="748">
        <v>6</v>
      </c>
      <c r="U447" s="704">
        <v>0.8571428571428571</v>
      </c>
    </row>
    <row r="448" spans="1:21" ht="14.4" customHeight="1" x14ac:dyDescent="0.3">
      <c r="A448" s="664">
        <v>4</v>
      </c>
      <c r="B448" s="665" t="s">
        <v>2184</v>
      </c>
      <c r="C448" s="665" t="s">
        <v>2432</v>
      </c>
      <c r="D448" s="746" t="s">
        <v>3721</v>
      </c>
      <c r="E448" s="747" t="s">
        <v>2453</v>
      </c>
      <c r="F448" s="665" t="s">
        <v>2426</v>
      </c>
      <c r="G448" s="665" t="s">
        <v>3231</v>
      </c>
      <c r="H448" s="665" t="s">
        <v>545</v>
      </c>
      <c r="I448" s="665" t="s">
        <v>3232</v>
      </c>
      <c r="J448" s="665" t="s">
        <v>3233</v>
      </c>
      <c r="K448" s="665" t="s">
        <v>3234</v>
      </c>
      <c r="L448" s="666">
        <v>0</v>
      </c>
      <c r="M448" s="666">
        <v>0</v>
      </c>
      <c r="N448" s="665">
        <v>1</v>
      </c>
      <c r="O448" s="748">
        <v>0.5</v>
      </c>
      <c r="P448" s="666"/>
      <c r="Q448" s="681"/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4</v>
      </c>
      <c r="B449" s="665" t="s">
        <v>2184</v>
      </c>
      <c r="C449" s="665" t="s">
        <v>2432</v>
      </c>
      <c r="D449" s="746" t="s">
        <v>3721</v>
      </c>
      <c r="E449" s="747" t="s">
        <v>2453</v>
      </c>
      <c r="F449" s="665" t="s">
        <v>2426</v>
      </c>
      <c r="G449" s="665" t="s">
        <v>2479</v>
      </c>
      <c r="H449" s="665" t="s">
        <v>545</v>
      </c>
      <c r="I449" s="665" t="s">
        <v>3235</v>
      </c>
      <c r="J449" s="665" t="s">
        <v>2546</v>
      </c>
      <c r="K449" s="665" t="s">
        <v>2480</v>
      </c>
      <c r="L449" s="666">
        <v>0</v>
      </c>
      <c r="M449" s="666">
        <v>0</v>
      </c>
      <c r="N449" s="665">
        <v>1</v>
      </c>
      <c r="O449" s="748">
        <v>1</v>
      </c>
      <c r="P449" s="666">
        <v>0</v>
      </c>
      <c r="Q449" s="681"/>
      <c r="R449" s="665">
        <v>1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4</v>
      </c>
      <c r="B450" s="665" t="s">
        <v>2184</v>
      </c>
      <c r="C450" s="665" t="s">
        <v>2432</v>
      </c>
      <c r="D450" s="746" t="s">
        <v>3721</v>
      </c>
      <c r="E450" s="747" t="s">
        <v>2453</v>
      </c>
      <c r="F450" s="665" t="s">
        <v>2426</v>
      </c>
      <c r="G450" s="665" t="s">
        <v>3236</v>
      </c>
      <c r="H450" s="665" t="s">
        <v>545</v>
      </c>
      <c r="I450" s="665" t="s">
        <v>3237</v>
      </c>
      <c r="J450" s="665" t="s">
        <v>3238</v>
      </c>
      <c r="K450" s="665" t="s">
        <v>1747</v>
      </c>
      <c r="L450" s="666">
        <v>109.97</v>
      </c>
      <c r="M450" s="666">
        <v>109.97</v>
      </c>
      <c r="N450" s="665">
        <v>1</v>
      </c>
      <c r="O450" s="748">
        <v>0.5</v>
      </c>
      <c r="P450" s="666">
        <v>109.97</v>
      </c>
      <c r="Q450" s="681">
        <v>1</v>
      </c>
      <c r="R450" s="665">
        <v>1</v>
      </c>
      <c r="S450" s="681">
        <v>1</v>
      </c>
      <c r="T450" s="748">
        <v>0.5</v>
      </c>
      <c r="U450" s="704">
        <v>1</v>
      </c>
    </row>
    <row r="451" spans="1:21" ht="14.4" customHeight="1" x14ac:dyDescent="0.3">
      <c r="A451" s="664">
        <v>4</v>
      </c>
      <c r="B451" s="665" t="s">
        <v>2184</v>
      </c>
      <c r="C451" s="665" t="s">
        <v>2432</v>
      </c>
      <c r="D451" s="746" t="s">
        <v>3721</v>
      </c>
      <c r="E451" s="747" t="s">
        <v>2453</v>
      </c>
      <c r="F451" s="665" t="s">
        <v>2426</v>
      </c>
      <c r="G451" s="665" t="s">
        <v>2549</v>
      </c>
      <c r="H451" s="665" t="s">
        <v>545</v>
      </c>
      <c r="I451" s="665" t="s">
        <v>3239</v>
      </c>
      <c r="J451" s="665" t="s">
        <v>3240</v>
      </c>
      <c r="K451" s="665" t="s">
        <v>1869</v>
      </c>
      <c r="L451" s="666">
        <v>70.23</v>
      </c>
      <c r="M451" s="666">
        <v>210.69</v>
      </c>
      <c r="N451" s="665">
        <v>3</v>
      </c>
      <c r="O451" s="748">
        <v>0.5</v>
      </c>
      <c r="P451" s="666">
        <v>210.69</v>
      </c>
      <c r="Q451" s="681">
        <v>1</v>
      </c>
      <c r="R451" s="665">
        <v>3</v>
      </c>
      <c r="S451" s="681">
        <v>1</v>
      </c>
      <c r="T451" s="748">
        <v>0.5</v>
      </c>
      <c r="U451" s="704">
        <v>1</v>
      </c>
    </row>
    <row r="452" spans="1:21" ht="14.4" customHeight="1" x14ac:dyDescent="0.3">
      <c r="A452" s="664">
        <v>4</v>
      </c>
      <c r="B452" s="665" t="s">
        <v>2184</v>
      </c>
      <c r="C452" s="665" t="s">
        <v>2432</v>
      </c>
      <c r="D452" s="746" t="s">
        <v>3721</v>
      </c>
      <c r="E452" s="747" t="s">
        <v>2453</v>
      </c>
      <c r="F452" s="665" t="s">
        <v>2426</v>
      </c>
      <c r="G452" s="665" t="s">
        <v>3241</v>
      </c>
      <c r="H452" s="665" t="s">
        <v>545</v>
      </c>
      <c r="I452" s="665" t="s">
        <v>3242</v>
      </c>
      <c r="J452" s="665" t="s">
        <v>3243</v>
      </c>
      <c r="K452" s="665" t="s">
        <v>3244</v>
      </c>
      <c r="L452" s="666">
        <v>103.73</v>
      </c>
      <c r="M452" s="666">
        <v>103.73</v>
      </c>
      <c r="N452" s="665">
        <v>1</v>
      </c>
      <c r="O452" s="748">
        <v>1</v>
      </c>
      <c r="P452" s="666">
        <v>103.73</v>
      </c>
      <c r="Q452" s="681">
        <v>1</v>
      </c>
      <c r="R452" s="665">
        <v>1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4</v>
      </c>
      <c r="B453" s="665" t="s">
        <v>2184</v>
      </c>
      <c r="C453" s="665" t="s">
        <v>2432</v>
      </c>
      <c r="D453" s="746" t="s">
        <v>3721</v>
      </c>
      <c r="E453" s="747" t="s">
        <v>2453</v>
      </c>
      <c r="F453" s="665" t="s">
        <v>2426</v>
      </c>
      <c r="G453" s="665" t="s">
        <v>3047</v>
      </c>
      <c r="H453" s="665" t="s">
        <v>545</v>
      </c>
      <c r="I453" s="665" t="s">
        <v>3245</v>
      </c>
      <c r="J453" s="665" t="s">
        <v>1738</v>
      </c>
      <c r="K453" s="665" t="s">
        <v>3049</v>
      </c>
      <c r="L453" s="666">
        <v>91.11</v>
      </c>
      <c r="M453" s="666">
        <v>91.11</v>
      </c>
      <c r="N453" s="665">
        <v>1</v>
      </c>
      <c r="O453" s="748">
        <v>1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4</v>
      </c>
      <c r="B454" s="665" t="s">
        <v>2184</v>
      </c>
      <c r="C454" s="665" t="s">
        <v>2432</v>
      </c>
      <c r="D454" s="746" t="s">
        <v>3721</v>
      </c>
      <c r="E454" s="747" t="s">
        <v>2453</v>
      </c>
      <c r="F454" s="665" t="s">
        <v>2426</v>
      </c>
      <c r="G454" s="665" t="s">
        <v>3246</v>
      </c>
      <c r="H454" s="665" t="s">
        <v>545</v>
      </c>
      <c r="I454" s="665" t="s">
        <v>2009</v>
      </c>
      <c r="J454" s="665" t="s">
        <v>3247</v>
      </c>
      <c r="K454" s="665" t="s">
        <v>3248</v>
      </c>
      <c r="L454" s="666">
        <v>63.7</v>
      </c>
      <c r="M454" s="666">
        <v>191.10000000000002</v>
      </c>
      <c r="N454" s="665">
        <v>3</v>
      </c>
      <c r="O454" s="748">
        <v>0.5</v>
      </c>
      <c r="P454" s="666">
        <v>191.10000000000002</v>
      </c>
      <c r="Q454" s="681">
        <v>1</v>
      </c>
      <c r="R454" s="665">
        <v>3</v>
      </c>
      <c r="S454" s="681">
        <v>1</v>
      </c>
      <c r="T454" s="748">
        <v>0.5</v>
      </c>
      <c r="U454" s="704">
        <v>1</v>
      </c>
    </row>
    <row r="455" spans="1:21" ht="14.4" customHeight="1" x14ac:dyDescent="0.3">
      <c r="A455" s="664">
        <v>4</v>
      </c>
      <c r="B455" s="665" t="s">
        <v>2184</v>
      </c>
      <c r="C455" s="665" t="s">
        <v>2432</v>
      </c>
      <c r="D455" s="746" t="s">
        <v>3721</v>
      </c>
      <c r="E455" s="747" t="s">
        <v>2453</v>
      </c>
      <c r="F455" s="665" t="s">
        <v>2426</v>
      </c>
      <c r="G455" s="665" t="s">
        <v>3249</v>
      </c>
      <c r="H455" s="665" t="s">
        <v>545</v>
      </c>
      <c r="I455" s="665" t="s">
        <v>3250</v>
      </c>
      <c r="J455" s="665" t="s">
        <v>3251</v>
      </c>
      <c r="K455" s="665" t="s">
        <v>3252</v>
      </c>
      <c r="L455" s="666">
        <v>0</v>
      </c>
      <c r="M455" s="666">
        <v>0</v>
      </c>
      <c r="N455" s="665">
        <v>3</v>
      </c>
      <c r="O455" s="748">
        <v>0.5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4</v>
      </c>
      <c r="B456" s="665" t="s">
        <v>2184</v>
      </c>
      <c r="C456" s="665" t="s">
        <v>2432</v>
      </c>
      <c r="D456" s="746" t="s">
        <v>3721</v>
      </c>
      <c r="E456" s="747" t="s">
        <v>2453</v>
      </c>
      <c r="F456" s="665" t="s">
        <v>2426</v>
      </c>
      <c r="G456" s="665" t="s">
        <v>3253</v>
      </c>
      <c r="H456" s="665" t="s">
        <v>1027</v>
      </c>
      <c r="I456" s="665" t="s">
        <v>3254</v>
      </c>
      <c r="J456" s="665" t="s">
        <v>3255</v>
      </c>
      <c r="K456" s="665" t="s">
        <v>3256</v>
      </c>
      <c r="L456" s="666">
        <v>0</v>
      </c>
      <c r="M456" s="666">
        <v>0</v>
      </c>
      <c r="N456" s="665">
        <v>1</v>
      </c>
      <c r="O456" s="748">
        <v>0.5</v>
      </c>
      <c r="P456" s="666">
        <v>0</v>
      </c>
      <c r="Q456" s="681"/>
      <c r="R456" s="665">
        <v>1</v>
      </c>
      <c r="S456" s="681">
        <v>1</v>
      </c>
      <c r="T456" s="748">
        <v>0.5</v>
      </c>
      <c r="U456" s="704">
        <v>1</v>
      </c>
    </row>
    <row r="457" spans="1:21" ht="14.4" customHeight="1" x14ac:dyDescent="0.3">
      <c r="A457" s="664">
        <v>4</v>
      </c>
      <c r="B457" s="665" t="s">
        <v>2184</v>
      </c>
      <c r="C457" s="665" t="s">
        <v>2432</v>
      </c>
      <c r="D457" s="746" t="s">
        <v>3721</v>
      </c>
      <c r="E457" s="747" t="s">
        <v>2453</v>
      </c>
      <c r="F457" s="665" t="s">
        <v>2426</v>
      </c>
      <c r="G457" s="665" t="s">
        <v>3253</v>
      </c>
      <c r="H457" s="665" t="s">
        <v>545</v>
      </c>
      <c r="I457" s="665" t="s">
        <v>3257</v>
      </c>
      <c r="J457" s="665" t="s">
        <v>3258</v>
      </c>
      <c r="K457" s="665" t="s">
        <v>3259</v>
      </c>
      <c r="L457" s="666">
        <v>158.05000000000001</v>
      </c>
      <c r="M457" s="666">
        <v>158.05000000000001</v>
      </c>
      <c r="N457" s="665">
        <v>1</v>
      </c>
      <c r="O457" s="748">
        <v>0.5</v>
      </c>
      <c r="P457" s="666">
        <v>158.05000000000001</v>
      </c>
      <c r="Q457" s="681">
        <v>1</v>
      </c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4</v>
      </c>
      <c r="B458" s="665" t="s">
        <v>2184</v>
      </c>
      <c r="C458" s="665" t="s">
        <v>2432</v>
      </c>
      <c r="D458" s="746" t="s">
        <v>3721</v>
      </c>
      <c r="E458" s="747" t="s">
        <v>2453</v>
      </c>
      <c r="F458" s="665" t="s">
        <v>2426</v>
      </c>
      <c r="G458" s="665" t="s">
        <v>3260</v>
      </c>
      <c r="H458" s="665" t="s">
        <v>545</v>
      </c>
      <c r="I458" s="665" t="s">
        <v>1366</v>
      </c>
      <c r="J458" s="665" t="s">
        <v>1367</v>
      </c>
      <c r="K458" s="665" t="s">
        <v>3261</v>
      </c>
      <c r="L458" s="666">
        <v>0</v>
      </c>
      <c r="M458" s="666">
        <v>0</v>
      </c>
      <c r="N458" s="665">
        <v>2</v>
      </c>
      <c r="O458" s="748">
        <v>0.5</v>
      </c>
      <c r="P458" s="666"/>
      <c r="Q458" s="681"/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4</v>
      </c>
      <c r="B459" s="665" t="s">
        <v>2184</v>
      </c>
      <c r="C459" s="665" t="s">
        <v>2432</v>
      </c>
      <c r="D459" s="746" t="s">
        <v>3721</v>
      </c>
      <c r="E459" s="747" t="s">
        <v>2453</v>
      </c>
      <c r="F459" s="665" t="s">
        <v>2426</v>
      </c>
      <c r="G459" s="665" t="s">
        <v>2694</v>
      </c>
      <c r="H459" s="665" t="s">
        <v>545</v>
      </c>
      <c r="I459" s="665" t="s">
        <v>714</v>
      </c>
      <c r="J459" s="665" t="s">
        <v>715</v>
      </c>
      <c r="K459" s="665" t="s">
        <v>2695</v>
      </c>
      <c r="L459" s="666">
        <v>256.67</v>
      </c>
      <c r="M459" s="666">
        <v>1283.3500000000001</v>
      </c>
      <c r="N459" s="665">
        <v>5</v>
      </c>
      <c r="O459" s="748">
        <v>5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4</v>
      </c>
      <c r="B460" s="665" t="s">
        <v>2184</v>
      </c>
      <c r="C460" s="665" t="s">
        <v>2432</v>
      </c>
      <c r="D460" s="746" t="s">
        <v>3721</v>
      </c>
      <c r="E460" s="747" t="s">
        <v>2453</v>
      </c>
      <c r="F460" s="665" t="s">
        <v>2426</v>
      </c>
      <c r="G460" s="665" t="s">
        <v>3262</v>
      </c>
      <c r="H460" s="665" t="s">
        <v>545</v>
      </c>
      <c r="I460" s="665" t="s">
        <v>3263</v>
      </c>
      <c r="J460" s="665" t="s">
        <v>3264</v>
      </c>
      <c r="K460" s="665" t="s">
        <v>3265</v>
      </c>
      <c r="L460" s="666">
        <v>34.19</v>
      </c>
      <c r="M460" s="666">
        <v>34.19</v>
      </c>
      <c r="N460" s="665">
        <v>1</v>
      </c>
      <c r="O460" s="748">
        <v>1</v>
      </c>
      <c r="P460" s="666">
        <v>34.19</v>
      </c>
      <c r="Q460" s="681">
        <v>1</v>
      </c>
      <c r="R460" s="665">
        <v>1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4</v>
      </c>
      <c r="B461" s="665" t="s">
        <v>2184</v>
      </c>
      <c r="C461" s="665" t="s">
        <v>2432</v>
      </c>
      <c r="D461" s="746" t="s">
        <v>3721</v>
      </c>
      <c r="E461" s="747" t="s">
        <v>2453</v>
      </c>
      <c r="F461" s="665" t="s">
        <v>2426</v>
      </c>
      <c r="G461" s="665" t="s">
        <v>2601</v>
      </c>
      <c r="H461" s="665" t="s">
        <v>545</v>
      </c>
      <c r="I461" s="665" t="s">
        <v>3266</v>
      </c>
      <c r="J461" s="665" t="s">
        <v>3267</v>
      </c>
      <c r="K461" s="665" t="s">
        <v>3268</v>
      </c>
      <c r="L461" s="666">
        <v>344.49</v>
      </c>
      <c r="M461" s="666">
        <v>344.49</v>
      </c>
      <c r="N461" s="665">
        <v>1</v>
      </c>
      <c r="O461" s="748">
        <v>0.5</v>
      </c>
      <c r="P461" s="666">
        <v>344.49</v>
      </c>
      <c r="Q461" s="681">
        <v>1</v>
      </c>
      <c r="R461" s="665">
        <v>1</v>
      </c>
      <c r="S461" s="681">
        <v>1</v>
      </c>
      <c r="T461" s="748">
        <v>0.5</v>
      </c>
      <c r="U461" s="704">
        <v>1</v>
      </c>
    </row>
    <row r="462" spans="1:21" ht="14.4" customHeight="1" x14ac:dyDescent="0.3">
      <c r="A462" s="664">
        <v>4</v>
      </c>
      <c r="B462" s="665" t="s">
        <v>2184</v>
      </c>
      <c r="C462" s="665" t="s">
        <v>2432</v>
      </c>
      <c r="D462" s="746" t="s">
        <v>3721</v>
      </c>
      <c r="E462" s="747" t="s">
        <v>2453</v>
      </c>
      <c r="F462" s="665" t="s">
        <v>2426</v>
      </c>
      <c r="G462" s="665" t="s">
        <v>3070</v>
      </c>
      <c r="H462" s="665" t="s">
        <v>545</v>
      </c>
      <c r="I462" s="665" t="s">
        <v>3071</v>
      </c>
      <c r="J462" s="665" t="s">
        <v>3072</v>
      </c>
      <c r="K462" s="665" t="s">
        <v>3073</v>
      </c>
      <c r="L462" s="666">
        <v>78.33</v>
      </c>
      <c r="M462" s="666">
        <v>78.33</v>
      </c>
      <c r="N462" s="665">
        <v>1</v>
      </c>
      <c r="O462" s="748">
        <v>1</v>
      </c>
      <c r="P462" s="666">
        <v>78.33</v>
      </c>
      <c r="Q462" s="681">
        <v>1</v>
      </c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4</v>
      </c>
      <c r="B463" s="665" t="s">
        <v>2184</v>
      </c>
      <c r="C463" s="665" t="s">
        <v>2432</v>
      </c>
      <c r="D463" s="746" t="s">
        <v>3721</v>
      </c>
      <c r="E463" s="747" t="s">
        <v>2453</v>
      </c>
      <c r="F463" s="665" t="s">
        <v>2426</v>
      </c>
      <c r="G463" s="665" t="s">
        <v>3269</v>
      </c>
      <c r="H463" s="665" t="s">
        <v>545</v>
      </c>
      <c r="I463" s="665" t="s">
        <v>3270</v>
      </c>
      <c r="J463" s="665" t="s">
        <v>3271</v>
      </c>
      <c r="K463" s="665" t="s">
        <v>3272</v>
      </c>
      <c r="L463" s="666">
        <v>173.31</v>
      </c>
      <c r="M463" s="666">
        <v>173.31</v>
      </c>
      <c r="N463" s="665">
        <v>1</v>
      </c>
      <c r="O463" s="748">
        <v>0.5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4</v>
      </c>
      <c r="B464" s="665" t="s">
        <v>2184</v>
      </c>
      <c r="C464" s="665" t="s">
        <v>2432</v>
      </c>
      <c r="D464" s="746" t="s">
        <v>3721</v>
      </c>
      <c r="E464" s="747" t="s">
        <v>2453</v>
      </c>
      <c r="F464" s="665" t="s">
        <v>2426</v>
      </c>
      <c r="G464" s="665" t="s">
        <v>2700</v>
      </c>
      <c r="H464" s="665" t="s">
        <v>545</v>
      </c>
      <c r="I464" s="665" t="s">
        <v>2704</v>
      </c>
      <c r="J464" s="665" t="s">
        <v>2705</v>
      </c>
      <c r="K464" s="665" t="s">
        <v>2706</v>
      </c>
      <c r="L464" s="666">
        <v>256.67</v>
      </c>
      <c r="M464" s="666">
        <v>256.67</v>
      </c>
      <c r="N464" s="665">
        <v>1</v>
      </c>
      <c r="O464" s="748">
        <v>1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4</v>
      </c>
      <c r="B465" s="665" t="s">
        <v>2184</v>
      </c>
      <c r="C465" s="665" t="s">
        <v>2432</v>
      </c>
      <c r="D465" s="746" t="s">
        <v>3721</v>
      </c>
      <c r="E465" s="747" t="s">
        <v>2453</v>
      </c>
      <c r="F465" s="665" t="s">
        <v>2426</v>
      </c>
      <c r="G465" s="665" t="s">
        <v>3273</v>
      </c>
      <c r="H465" s="665" t="s">
        <v>545</v>
      </c>
      <c r="I465" s="665" t="s">
        <v>3274</v>
      </c>
      <c r="J465" s="665" t="s">
        <v>3275</v>
      </c>
      <c r="K465" s="665" t="s">
        <v>3276</v>
      </c>
      <c r="L465" s="666">
        <v>0</v>
      </c>
      <c r="M465" s="666">
        <v>0</v>
      </c>
      <c r="N465" s="665">
        <v>1</v>
      </c>
      <c r="O465" s="748">
        <v>1</v>
      </c>
      <c r="P465" s="666">
        <v>0</v>
      </c>
      <c r="Q465" s="681"/>
      <c r="R465" s="665">
        <v>1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4</v>
      </c>
      <c r="B466" s="665" t="s">
        <v>2184</v>
      </c>
      <c r="C466" s="665" t="s">
        <v>2432</v>
      </c>
      <c r="D466" s="746" t="s">
        <v>3721</v>
      </c>
      <c r="E466" s="747" t="s">
        <v>2453</v>
      </c>
      <c r="F466" s="665" t="s">
        <v>2426</v>
      </c>
      <c r="G466" s="665" t="s">
        <v>3277</v>
      </c>
      <c r="H466" s="665" t="s">
        <v>1027</v>
      </c>
      <c r="I466" s="665" t="s">
        <v>3278</v>
      </c>
      <c r="J466" s="665" t="s">
        <v>3279</v>
      </c>
      <c r="K466" s="665" t="s">
        <v>3280</v>
      </c>
      <c r="L466" s="666">
        <v>0</v>
      </c>
      <c r="M466" s="666">
        <v>0</v>
      </c>
      <c r="N466" s="665">
        <v>2</v>
      </c>
      <c r="O466" s="748">
        <v>1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4</v>
      </c>
      <c r="B467" s="665" t="s">
        <v>2184</v>
      </c>
      <c r="C467" s="665" t="s">
        <v>2432</v>
      </c>
      <c r="D467" s="746" t="s">
        <v>3721</v>
      </c>
      <c r="E467" s="747" t="s">
        <v>2453</v>
      </c>
      <c r="F467" s="665" t="s">
        <v>2426</v>
      </c>
      <c r="G467" s="665" t="s">
        <v>2543</v>
      </c>
      <c r="H467" s="665" t="s">
        <v>545</v>
      </c>
      <c r="I467" s="665" t="s">
        <v>1799</v>
      </c>
      <c r="J467" s="665" t="s">
        <v>1800</v>
      </c>
      <c r="K467" s="665" t="s">
        <v>2544</v>
      </c>
      <c r="L467" s="666">
        <v>0</v>
      </c>
      <c r="M467" s="666">
        <v>0</v>
      </c>
      <c r="N467" s="665">
        <v>1</v>
      </c>
      <c r="O467" s="748">
        <v>1</v>
      </c>
      <c r="P467" s="666">
        <v>0</v>
      </c>
      <c r="Q467" s="681"/>
      <c r="R467" s="665">
        <v>1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4</v>
      </c>
      <c r="B468" s="665" t="s">
        <v>2184</v>
      </c>
      <c r="C468" s="665" t="s">
        <v>2432</v>
      </c>
      <c r="D468" s="746" t="s">
        <v>3721</v>
      </c>
      <c r="E468" s="747" t="s">
        <v>2453</v>
      </c>
      <c r="F468" s="665" t="s">
        <v>2426</v>
      </c>
      <c r="G468" s="665" t="s">
        <v>3281</v>
      </c>
      <c r="H468" s="665" t="s">
        <v>545</v>
      </c>
      <c r="I468" s="665" t="s">
        <v>3282</v>
      </c>
      <c r="J468" s="665" t="s">
        <v>3283</v>
      </c>
      <c r="K468" s="665" t="s">
        <v>3284</v>
      </c>
      <c r="L468" s="666">
        <v>0</v>
      </c>
      <c r="M468" s="666">
        <v>0</v>
      </c>
      <c r="N468" s="665">
        <v>2</v>
      </c>
      <c r="O468" s="748">
        <v>1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4</v>
      </c>
      <c r="B469" s="665" t="s">
        <v>2184</v>
      </c>
      <c r="C469" s="665" t="s">
        <v>2432</v>
      </c>
      <c r="D469" s="746" t="s">
        <v>3721</v>
      </c>
      <c r="E469" s="747" t="s">
        <v>2453</v>
      </c>
      <c r="F469" s="665" t="s">
        <v>2426</v>
      </c>
      <c r="G469" s="665" t="s">
        <v>3281</v>
      </c>
      <c r="H469" s="665" t="s">
        <v>545</v>
      </c>
      <c r="I469" s="665" t="s">
        <v>3285</v>
      </c>
      <c r="J469" s="665" t="s">
        <v>3286</v>
      </c>
      <c r="K469" s="665" t="s">
        <v>3284</v>
      </c>
      <c r="L469" s="666">
        <v>0</v>
      </c>
      <c r="M469" s="666">
        <v>0</v>
      </c>
      <c r="N469" s="665">
        <v>3</v>
      </c>
      <c r="O469" s="748">
        <v>1</v>
      </c>
      <c r="P469" s="666"/>
      <c r="Q469" s="681"/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4</v>
      </c>
      <c r="B470" s="665" t="s">
        <v>2184</v>
      </c>
      <c r="C470" s="665" t="s">
        <v>2432</v>
      </c>
      <c r="D470" s="746" t="s">
        <v>3721</v>
      </c>
      <c r="E470" s="747" t="s">
        <v>2453</v>
      </c>
      <c r="F470" s="665" t="s">
        <v>2426</v>
      </c>
      <c r="G470" s="665" t="s">
        <v>2510</v>
      </c>
      <c r="H470" s="665" t="s">
        <v>545</v>
      </c>
      <c r="I470" s="665" t="s">
        <v>690</v>
      </c>
      <c r="J470" s="665" t="s">
        <v>2511</v>
      </c>
      <c r="K470" s="665" t="s">
        <v>2512</v>
      </c>
      <c r="L470" s="666">
        <v>0</v>
      </c>
      <c r="M470" s="666">
        <v>0</v>
      </c>
      <c r="N470" s="665">
        <v>2</v>
      </c>
      <c r="O470" s="748">
        <v>1</v>
      </c>
      <c r="P470" s="666">
        <v>0</v>
      </c>
      <c r="Q470" s="681"/>
      <c r="R470" s="665">
        <v>2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4</v>
      </c>
      <c r="B471" s="665" t="s">
        <v>2184</v>
      </c>
      <c r="C471" s="665" t="s">
        <v>2432</v>
      </c>
      <c r="D471" s="746" t="s">
        <v>3721</v>
      </c>
      <c r="E471" s="747" t="s">
        <v>2453</v>
      </c>
      <c r="F471" s="665" t="s">
        <v>2427</v>
      </c>
      <c r="G471" s="665" t="s">
        <v>2533</v>
      </c>
      <c r="H471" s="665" t="s">
        <v>545</v>
      </c>
      <c r="I471" s="665" t="s">
        <v>2534</v>
      </c>
      <c r="J471" s="665" t="s">
        <v>2451</v>
      </c>
      <c r="K471" s="665"/>
      <c r="L471" s="666">
        <v>0</v>
      </c>
      <c r="M471" s="666">
        <v>0</v>
      </c>
      <c r="N471" s="665">
        <v>2</v>
      </c>
      <c r="O471" s="748">
        <v>2</v>
      </c>
      <c r="P471" s="666">
        <v>0</v>
      </c>
      <c r="Q471" s="681"/>
      <c r="R471" s="665">
        <v>2</v>
      </c>
      <c r="S471" s="681">
        <v>1</v>
      </c>
      <c r="T471" s="748">
        <v>2</v>
      </c>
      <c r="U471" s="704">
        <v>1</v>
      </c>
    </row>
    <row r="472" spans="1:21" ht="14.4" customHeight="1" x14ac:dyDescent="0.3">
      <c r="A472" s="664">
        <v>4</v>
      </c>
      <c r="B472" s="665" t="s">
        <v>2184</v>
      </c>
      <c r="C472" s="665" t="s">
        <v>2432</v>
      </c>
      <c r="D472" s="746" t="s">
        <v>3721</v>
      </c>
      <c r="E472" s="747" t="s">
        <v>2453</v>
      </c>
      <c r="F472" s="665" t="s">
        <v>2428</v>
      </c>
      <c r="G472" s="665" t="s">
        <v>2719</v>
      </c>
      <c r="H472" s="665" t="s">
        <v>545</v>
      </c>
      <c r="I472" s="665" t="s">
        <v>2726</v>
      </c>
      <c r="J472" s="665" t="s">
        <v>2727</v>
      </c>
      <c r="K472" s="665" t="s">
        <v>2728</v>
      </c>
      <c r="L472" s="666">
        <v>253</v>
      </c>
      <c r="M472" s="666">
        <v>253</v>
      </c>
      <c r="N472" s="665">
        <v>1</v>
      </c>
      <c r="O472" s="748">
        <v>1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4</v>
      </c>
      <c r="B473" s="665" t="s">
        <v>2184</v>
      </c>
      <c r="C473" s="665" t="s">
        <v>2432</v>
      </c>
      <c r="D473" s="746" t="s">
        <v>3721</v>
      </c>
      <c r="E473" s="747" t="s">
        <v>2453</v>
      </c>
      <c r="F473" s="665" t="s">
        <v>2428</v>
      </c>
      <c r="G473" s="665" t="s">
        <v>2719</v>
      </c>
      <c r="H473" s="665" t="s">
        <v>545</v>
      </c>
      <c r="I473" s="665" t="s">
        <v>2744</v>
      </c>
      <c r="J473" s="665" t="s">
        <v>2745</v>
      </c>
      <c r="K473" s="665" t="s">
        <v>2746</v>
      </c>
      <c r="L473" s="666">
        <v>5343.9</v>
      </c>
      <c r="M473" s="666">
        <v>16031.699999999999</v>
      </c>
      <c r="N473" s="665">
        <v>3</v>
      </c>
      <c r="O473" s="748">
        <v>1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4</v>
      </c>
      <c r="B474" s="665" t="s">
        <v>2184</v>
      </c>
      <c r="C474" s="665" t="s">
        <v>2432</v>
      </c>
      <c r="D474" s="746" t="s">
        <v>3721</v>
      </c>
      <c r="E474" s="747" t="s">
        <v>2453</v>
      </c>
      <c r="F474" s="665" t="s">
        <v>2428</v>
      </c>
      <c r="G474" s="665" t="s">
        <v>2719</v>
      </c>
      <c r="H474" s="665" t="s">
        <v>545</v>
      </c>
      <c r="I474" s="665" t="s">
        <v>2804</v>
      </c>
      <c r="J474" s="665" t="s">
        <v>2805</v>
      </c>
      <c r="K474" s="665" t="s">
        <v>2798</v>
      </c>
      <c r="L474" s="666">
        <v>300</v>
      </c>
      <c r="M474" s="666">
        <v>900</v>
      </c>
      <c r="N474" s="665">
        <v>3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4</v>
      </c>
      <c r="B475" s="665" t="s">
        <v>2184</v>
      </c>
      <c r="C475" s="665" t="s">
        <v>2432</v>
      </c>
      <c r="D475" s="746" t="s">
        <v>3721</v>
      </c>
      <c r="E475" s="747" t="s">
        <v>2453</v>
      </c>
      <c r="F475" s="665" t="s">
        <v>2428</v>
      </c>
      <c r="G475" s="665" t="s">
        <v>2667</v>
      </c>
      <c r="H475" s="665" t="s">
        <v>545</v>
      </c>
      <c r="I475" s="665" t="s">
        <v>2955</v>
      </c>
      <c r="J475" s="665" t="s">
        <v>2953</v>
      </c>
      <c r="K475" s="665" t="s">
        <v>2956</v>
      </c>
      <c r="L475" s="666">
        <v>100</v>
      </c>
      <c r="M475" s="666">
        <v>300</v>
      </c>
      <c r="N475" s="665">
        <v>3</v>
      </c>
      <c r="O475" s="748">
        <v>1</v>
      </c>
      <c r="P475" s="666">
        <v>300</v>
      </c>
      <c r="Q475" s="681">
        <v>1</v>
      </c>
      <c r="R475" s="665">
        <v>3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4</v>
      </c>
      <c r="B476" s="665" t="s">
        <v>2184</v>
      </c>
      <c r="C476" s="665" t="s">
        <v>2432</v>
      </c>
      <c r="D476" s="746" t="s">
        <v>3721</v>
      </c>
      <c r="E476" s="747" t="s">
        <v>2453</v>
      </c>
      <c r="F476" s="665" t="s">
        <v>2428</v>
      </c>
      <c r="G476" s="665" t="s">
        <v>2667</v>
      </c>
      <c r="H476" s="665" t="s">
        <v>545</v>
      </c>
      <c r="I476" s="665" t="s">
        <v>3287</v>
      </c>
      <c r="J476" s="665" t="s">
        <v>3288</v>
      </c>
      <c r="K476" s="665" t="s">
        <v>3289</v>
      </c>
      <c r="L476" s="666">
        <v>50</v>
      </c>
      <c r="M476" s="666">
        <v>150</v>
      </c>
      <c r="N476" s="665">
        <v>3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4</v>
      </c>
      <c r="B477" s="665" t="s">
        <v>2184</v>
      </c>
      <c r="C477" s="665" t="s">
        <v>2432</v>
      </c>
      <c r="D477" s="746" t="s">
        <v>3721</v>
      </c>
      <c r="E477" s="747" t="s">
        <v>2453</v>
      </c>
      <c r="F477" s="665" t="s">
        <v>2428</v>
      </c>
      <c r="G477" s="665" t="s">
        <v>2667</v>
      </c>
      <c r="H477" s="665" t="s">
        <v>545</v>
      </c>
      <c r="I477" s="665" t="s">
        <v>2957</v>
      </c>
      <c r="J477" s="665" t="s">
        <v>2958</v>
      </c>
      <c r="K477" s="665" t="s">
        <v>2959</v>
      </c>
      <c r="L477" s="666">
        <v>99</v>
      </c>
      <c r="M477" s="666">
        <v>198</v>
      </c>
      <c r="N477" s="665">
        <v>2</v>
      </c>
      <c r="O477" s="748">
        <v>1</v>
      </c>
      <c r="P477" s="666">
        <v>198</v>
      </c>
      <c r="Q477" s="681">
        <v>1</v>
      </c>
      <c r="R477" s="665">
        <v>2</v>
      </c>
      <c r="S477" s="681">
        <v>1</v>
      </c>
      <c r="T477" s="748">
        <v>1</v>
      </c>
      <c r="U477" s="704">
        <v>1</v>
      </c>
    </row>
    <row r="478" spans="1:21" ht="14.4" customHeight="1" x14ac:dyDescent="0.3">
      <c r="A478" s="664">
        <v>4</v>
      </c>
      <c r="B478" s="665" t="s">
        <v>2184</v>
      </c>
      <c r="C478" s="665" t="s">
        <v>2432</v>
      </c>
      <c r="D478" s="746" t="s">
        <v>3721</v>
      </c>
      <c r="E478" s="747" t="s">
        <v>2453</v>
      </c>
      <c r="F478" s="665" t="s">
        <v>2428</v>
      </c>
      <c r="G478" s="665" t="s">
        <v>2685</v>
      </c>
      <c r="H478" s="665" t="s">
        <v>545</v>
      </c>
      <c r="I478" s="665" t="s">
        <v>2914</v>
      </c>
      <c r="J478" s="665" t="s">
        <v>2915</v>
      </c>
      <c r="K478" s="665" t="s">
        <v>2916</v>
      </c>
      <c r="L478" s="666">
        <v>410</v>
      </c>
      <c r="M478" s="666">
        <v>820</v>
      </c>
      <c r="N478" s="665">
        <v>2</v>
      </c>
      <c r="O478" s="748">
        <v>2</v>
      </c>
      <c r="P478" s="666">
        <v>820</v>
      </c>
      <c r="Q478" s="681">
        <v>1</v>
      </c>
      <c r="R478" s="665">
        <v>2</v>
      </c>
      <c r="S478" s="681">
        <v>1</v>
      </c>
      <c r="T478" s="748">
        <v>2</v>
      </c>
      <c r="U478" s="704">
        <v>1</v>
      </c>
    </row>
    <row r="479" spans="1:21" ht="14.4" customHeight="1" x14ac:dyDescent="0.3">
      <c r="A479" s="664">
        <v>4</v>
      </c>
      <c r="B479" s="665" t="s">
        <v>2184</v>
      </c>
      <c r="C479" s="665" t="s">
        <v>2432</v>
      </c>
      <c r="D479" s="746" t="s">
        <v>3721</v>
      </c>
      <c r="E479" s="747" t="s">
        <v>2453</v>
      </c>
      <c r="F479" s="665" t="s">
        <v>2428</v>
      </c>
      <c r="G479" s="665" t="s">
        <v>2917</v>
      </c>
      <c r="H479" s="665" t="s">
        <v>545</v>
      </c>
      <c r="I479" s="665" t="s">
        <v>2918</v>
      </c>
      <c r="J479" s="665" t="s">
        <v>2919</v>
      </c>
      <c r="K479" s="665" t="s">
        <v>2920</v>
      </c>
      <c r="L479" s="666">
        <v>900</v>
      </c>
      <c r="M479" s="666">
        <v>900</v>
      </c>
      <c r="N479" s="665">
        <v>1</v>
      </c>
      <c r="O479" s="748">
        <v>1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4</v>
      </c>
      <c r="B480" s="665" t="s">
        <v>2184</v>
      </c>
      <c r="C480" s="665" t="s">
        <v>2432</v>
      </c>
      <c r="D480" s="746" t="s">
        <v>3721</v>
      </c>
      <c r="E480" s="747" t="s">
        <v>2453</v>
      </c>
      <c r="F480" s="665" t="s">
        <v>2428</v>
      </c>
      <c r="G480" s="665" t="s">
        <v>2917</v>
      </c>
      <c r="H480" s="665" t="s">
        <v>545</v>
      </c>
      <c r="I480" s="665" t="s">
        <v>2965</v>
      </c>
      <c r="J480" s="665" t="s">
        <v>2966</v>
      </c>
      <c r="K480" s="665" t="s">
        <v>2967</v>
      </c>
      <c r="L480" s="666">
        <v>378.48</v>
      </c>
      <c r="M480" s="666">
        <v>378.48</v>
      </c>
      <c r="N480" s="665">
        <v>1</v>
      </c>
      <c r="O480" s="748">
        <v>1</v>
      </c>
      <c r="P480" s="666">
        <v>378.48</v>
      </c>
      <c r="Q480" s="681">
        <v>1</v>
      </c>
      <c r="R480" s="665">
        <v>1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4</v>
      </c>
      <c r="B481" s="665" t="s">
        <v>2184</v>
      </c>
      <c r="C481" s="665" t="s">
        <v>2432</v>
      </c>
      <c r="D481" s="746" t="s">
        <v>3721</v>
      </c>
      <c r="E481" s="747" t="s">
        <v>2453</v>
      </c>
      <c r="F481" s="665" t="s">
        <v>2428</v>
      </c>
      <c r="G481" s="665" t="s">
        <v>2968</v>
      </c>
      <c r="H481" s="665" t="s">
        <v>545</v>
      </c>
      <c r="I481" s="665" t="s">
        <v>2969</v>
      </c>
      <c r="J481" s="665" t="s">
        <v>2970</v>
      </c>
      <c r="K481" s="665" t="s">
        <v>2971</v>
      </c>
      <c r="L481" s="666">
        <v>0</v>
      </c>
      <c r="M481" s="666">
        <v>0</v>
      </c>
      <c r="N481" s="665">
        <v>1</v>
      </c>
      <c r="O481" s="748">
        <v>1</v>
      </c>
      <c r="P481" s="666"/>
      <c r="Q481" s="681"/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4</v>
      </c>
      <c r="B482" s="665" t="s">
        <v>2184</v>
      </c>
      <c r="C482" s="665" t="s">
        <v>2432</v>
      </c>
      <c r="D482" s="746" t="s">
        <v>3721</v>
      </c>
      <c r="E482" s="747" t="s">
        <v>2454</v>
      </c>
      <c r="F482" s="665" t="s">
        <v>2426</v>
      </c>
      <c r="G482" s="665" t="s">
        <v>2479</v>
      </c>
      <c r="H482" s="665" t="s">
        <v>1027</v>
      </c>
      <c r="I482" s="665" t="s">
        <v>1128</v>
      </c>
      <c r="J482" s="665" t="s">
        <v>1129</v>
      </c>
      <c r="K482" s="665" t="s">
        <v>2296</v>
      </c>
      <c r="L482" s="666">
        <v>225.06</v>
      </c>
      <c r="M482" s="666">
        <v>225.06</v>
      </c>
      <c r="N482" s="665">
        <v>1</v>
      </c>
      <c r="O482" s="748">
        <v>1</v>
      </c>
      <c r="P482" s="666">
        <v>225.06</v>
      </c>
      <c r="Q482" s="681">
        <v>1</v>
      </c>
      <c r="R482" s="665">
        <v>1</v>
      </c>
      <c r="S482" s="681">
        <v>1</v>
      </c>
      <c r="T482" s="748">
        <v>1</v>
      </c>
      <c r="U482" s="704">
        <v>1</v>
      </c>
    </row>
    <row r="483" spans="1:21" ht="14.4" customHeight="1" x14ac:dyDescent="0.3">
      <c r="A483" s="664">
        <v>4</v>
      </c>
      <c r="B483" s="665" t="s">
        <v>2184</v>
      </c>
      <c r="C483" s="665" t="s">
        <v>2432</v>
      </c>
      <c r="D483" s="746" t="s">
        <v>3721</v>
      </c>
      <c r="E483" s="747" t="s">
        <v>2454</v>
      </c>
      <c r="F483" s="665" t="s">
        <v>2426</v>
      </c>
      <c r="G483" s="665" t="s">
        <v>2612</v>
      </c>
      <c r="H483" s="665" t="s">
        <v>545</v>
      </c>
      <c r="I483" s="665" t="s">
        <v>1777</v>
      </c>
      <c r="J483" s="665" t="s">
        <v>2613</v>
      </c>
      <c r="K483" s="665" t="s">
        <v>2614</v>
      </c>
      <c r="L483" s="666">
        <v>0</v>
      </c>
      <c r="M483" s="666">
        <v>0</v>
      </c>
      <c r="N483" s="665">
        <v>1</v>
      </c>
      <c r="O483" s="748">
        <v>1</v>
      </c>
      <c r="P483" s="666">
        <v>0</v>
      </c>
      <c r="Q483" s="681"/>
      <c r="R483" s="665">
        <v>1</v>
      </c>
      <c r="S483" s="681">
        <v>1</v>
      </c>
      <c r="T483" s="748">
        <v>1</v>
      </c>
      <c r="U483" s="704">
        <v>1</v>
      </c>
    </row>
    <row r="484" spans="1:21" ht="14.4" customHeight="1" x14ac:dyDescent="0.3">
      <c r="A484" s="664">
        <v>4</v>
      </c>
      <c r="B484" s="665" t="s">
        <v>2184</v>
      </c>
      <c r="C484" s="665" t="s">
        <v>2432</v>
      </c>
      <c r="D484" s="746" t="s">
        <v>3721</v>
      </c>
      <c r="E484" s="747" t="s">
        <v>2454</v>
      </c>
      <c r="F484" s="665" t="s">
        <v>2426</v>
      </c>
      <c r="G484" s="665" t="s">
        <v>2700</v>
      </c>
      <c r="H484" s="665" t="s">
        <v>545</v>
      </c>
      <c r="I484" s="665" t="s">
        <v>2701</v>
      </c>
      <c r="J484" s="665" t="s">
        <v>2702</v>
      </c>
      <c r="K484" s="665" t="s">
        <v>2703</v>
      </c>
      <c r="L484" s="666">
        <v>256.67</v>
      </c>
      <c r="M484" s="666">
        <v>256.67</v>
      </c>
      <c r="N484" s="665">
        <v>1</v>
      </c>
      <c r="O484" s="748">
        <v>1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4</v>
      </c>
      <c r="B485" s="665" t="s">
        <v>2184</v>
      </c>
      <c r="C485" s="665" t="s">
        <v>2432</v>
      </c>
      <c r="D485" s="746" t="s">
        <v>3721</v>
      </c>
      <c r="E485" s="747" t="s">
        <v>2454</v>
      </c>
      <c r="F485" s="665" t="s">
        <v>2427</v>
      </c>
      <c r="G485" s="665" t="s">
        <v>2533</v>
      </c>
      <c r="H485" s="665" t="s">
        <v>545</v>
      </c>
      <c r="I485" s="665" t="s">
        <v>2534</v>
      </c>
      <c r="J485" s="665" t="s">
        <v>2451</v>
      </c>
      <c r="K485" s="665"/>
      <c r="L485" s="666">
        <v>0</v>
      </c>
      <c r="M485" s="666">
        <v>0</v>
      </c>
      <c r="N485" s="665">
        <v>1</v>
      </c>
      <c r="O485" s="748">
        <v>1</v>
      </c>
      <c r="P485" s="666">
        <v>0</v>
      </c>
      <c r="Q485" s="681"/>
      <c r="R485" s="665">
        <v>1</v>
      </c>
      <c r="S485" s="681">
        <v>1</v>
      </c>
      <c r="T485" s="748">
        <v>1</v>
      </c>
      <c r="U485" s="704">
        <v>1</v>
      </c>
    </row>
    <row r="486" spans="1:21" ht="14.4" customHeight="1" x14ac:dyDescent="0.3">
      <c r="A486" s="664">
        <v>4</v>
      </c>
      <c r="B486" s="665" t="s">
        <v>2184</v>
      </c>
      <c r="C486" s="665" t="s">
        <v>2432</v>
      </c>
      <c r="D486" s="746" t="s">
        <v>3721</v>
      </c>
      <c r="E486" s="747" t="s">
        <v>2454</v>
      </c>
      <c r="F486" s="665" t="s">
        <v>2428</v>
      </c>
      <c r="G486" s="665" t="s">
        <v>2685</v>
      </c>
      <c r="H486" s="665" t="s">
        <v>545</v>
      </c>
      <c r="I486" s="665" t="s">
        <v>2914</v>
      </c>
      <c r="J486" s="665" t="s">
        <v>2915</v>
      </c>
      <c r="K486" s="665" t="s">
        <v>2916</v>
      </c>
      <c r="L486" s="666">
        <v>410</v>
      </c>
      <c r="M486" s="666">
        <v>1230</v>
      </c>
      <c r="N486" s="665">
        <v>3</v>
      </c>
      <c r="O486" s="748">
        <v>3</v>
      </c>
      <c r="P486" s="666">
        <v>1230</v>
      </c>
      <c r="Q486" s="681">
        <v>1</v>
      </c>
      <c r="R486" s="665">
        <v>3</v>
      </c>
      <c r="S486" s="681">
        <v>1</v>
      </c>
      <c r="T486" s="748">
        <v>3</v>
      </c>
      <c r="U486" s="704">
        <v>1</v>
      </c>
    </row>
    <row r="487" spans="1:21" ht="14.4" customHeight="1" x14ac:dyDescent="0.3">
      <c r="A487" s="664">
        <v>4</v>
      </c>
      <c r="B487" s="665" t="s">
        <v>2184</v>
      </c>
      <c r="C487" s="665" t="s">
        <v>2432</v>
      </c>
      <c r="D487" s="746" t="s">
        <v>3721</v>
      </c>
      <c r="E487" s="747" t="s">
        <v>2455</v>
      </c>
      <c r="F487" s="665" t="s">
        <v>2426</v>
      </c>
      <c r="G487" s="665" t="s">
        <v>2479</v>
      </c>
      <c r="H487" s="665" t="s">
        <v>1027</v>
      </c>
      <c r="I487" s="665" t="s">
        <v>1688</v>
      </c>
      <c r="J487" s="665" t="s">
        <v>1129</v>
      </c>
      <c r="K487" s="665" t="s">
        <v>2480</v>
      </c>
      <c r="L487" s="666">
        <v>154.36000000000001</v>
      </c>
      <c r="M487" s="666">
        <v>463.08000000000004</v>
      </c>
      <c r="N487" s="665">
        <v>3</v>
      </c>
      <c r="O487" s="748">
        <v>1.5</v>
      </c>
      <c r="P487" s="666">
        <v>308.72000000000003</v>
      </c>
      <c r="Q487" s="681">
        <v>0.66666666666666663</v>
      </c>
      <c r="R487" s="665">
        <v>2</v>
      </c>
      <c r="S487" s="681">
        <v>0.66666666666666663</v>
      </c>
      <c r="T487" s="748">
        <v>1</v>
      </c>
      <c r="U487" s="704">
        <v>0.66666666666666663</v>
      </c>
    </row>
    <row r="488" spans="1:21" ht="14.4" customHeight="1" x14ac:dyDescent="0.3">
      <c r="A488" s="664">
        <v>4</v>
      </c>
      <c r="B488" s="665" t="s">
        <v>2184</v>
      </c>
      <c r="C488" s="665" t="s">
        <v>2432</v>
      </c>
      <c r="D488" s="746" t="s">
        <v>3721</v>
      </c>
      <c r="E488" s="747" t="s">
        <v>2455</v>
      </c>
      <c r="F488" s="665" t="s">
        <v>2426</v>
      </c>
      <c r="G488" s="665" t="s">
        <v>3290</v>
      </c>
      <c r="H488" s="665" t="s">
        <v>545</v>
      </c>
      <c r="I488" s="665" t="s">
        <v>3291</v>
      </c>
      <c r="J488" s="665" t="s">
        <v>3292</v>
      </c>
      <c r="K488" s="665" t="s">
        <v>3293</v>
      </c>
      <c r="L488" s="666">
        <v>92.85</v>
      </c>
      <c r="M488" s="666">
        <v>92.85</v>
      </c>
      <c r="N488" s="665">
        <v>1</v>
      </c>
      <c r="O488" s="748">
        <v>1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4</v>
      </c>
      <c r="B489" s="665" t="s">
        <v>2184</v>
      </c>
      <c r="C489" s="665" t="s">
        <v>2432</v>
      </c>
      <c r="D489" s="746" t="s">
        <v>3721</v>
      </c>
      <c r="E489" s="747" t="s">
        <v>2455</v>
      </c>
      <c r="F489" s="665" t="s">
        <v>2426</v>
      </c>
      <c r="G489" s="665" t="s">
        <v>3294</v>
      </c>
      <c r="H489" s="665" t="s">
        <v>545</v>
      </c>
      <c r="I489" s="665" t="s">
        <v>622</v>
      </c>
      <c r="J489" s="665" t="s">
        <v>623</v>
      </c>
      <c r="K489" s="665" t="s">
        <v>3295</v>
      </c>
      <c r="L489" s="666">
        <v>106.54</v>
      </c>
      <c r="M489" s="666">
        <v>532.70000000000005</v>
      </c>
      <c r="N489" s="665">
        <v>5</v>
      </c>
      <c r="O489" s="748">
        <v>3</v>
      </c>
      <c r="P489" s="666">
        <v>426.16</v>
      </c>
      <c r="Q489" s="681">
        <v>0.79999999999999993</v>
      </c>
      <c r="R489" s="665">
        <v>4</v>
      </c>
      <c r="S489" s="681">
        <v>0.8</v>
      </c>
      <c r="T489" s="748">
        <v>2.5</v>
      </c>
      <c r="U489" s="704">
        <v>0.83333333333333337</v>
      </c>
    </row>
    <row r="490" spans="1:21" ht="14.4" customHeight="1" x14ac:dyDescent="0.3">
      <c r="A490" s="664">
        <v>4</v>
      </c>
      <c r="B490" s="665" t="s">
        <v>2184</v>
      </c>
      <c r="C490" s="665" t="s">
        <v>2432</v>
      </c>
      <c r="D490" s="746" t="s">
        <v>3721</v>
      </c>
      <c r="E490" s="747" t="s">
        <v>2455</v>
      </c>
      <c r="F490" s="665" t="s">
        <v>2426</v>
      </c>
      <c r="G490" s="665" t="s">
        <v>3296</v>
      </c>
      <c r="H490" s="665" t="s">
        <v>545</v>
      </c>
      <c r="I490" s="665" t="s">
        <v>3297</v>
      </c>
      <c r="J490" s="665" t="s">
        <v>3298</v>
      </c>
      <c r="K490" s="665" t="s">
        <v>2591</v>
      </c>
      <c r="L490" s="666">
        <v>79.64</v>
      </c>
      <c r="M490" s="666">
        <v>238.92000000000002</v>
      </c>
      <c r="N490" s="665">
        <v>3</v>
      </c>
      <c r="O490" s="748">
        <v>1</v>
      </c>
      <c r="P490" s="666">
        <v>238.92000000000002</v>
      </c>
      <c r="Q490" s="681">
        <v>1</v>
      </c>
      <c r="R490" s="665">
        <v>3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4</v>
      </c>
      <c r="B491" s="665" t="s">
        <v>2184</v>
      </c>
      <c r="C491" s="665" t="s">
        <v>2432</v>
      </c>
      <c r="D491" s="746" t="s">
        <v>3721</v>
      </c>
      <c r="E491" s="747" t="s">
        <v>2455</v>
      </c>
      <c r="F491" s="665" t="s">
        <v>2426</v>
      </c>
      <c r="G491" s="665" t="s">
        <v>3299</v>
      </c>
      <c r="H491" s="665" t="s">
        <v>545</v>
      </c>
      <c r="I491" s="665" t="s">
        <v>3300</v>
      </c>
      <c r="J491" s="665" t="s">
        <v>2114</v>
      </c>
      <c r="K491" s="665" t="s">
        <v>3301</v>
      </c>
      <c r="L491" s="666">
        <v>0</v>
      </c>
      <c r="M491" s="666">
        <v>0</v>
      </c>
      <c r="N491" s="665">
        <v>2</v>
      </c>
      <c r="O491" s="748">
        <v>0.5</v>
      </c>
      <c r="P491" s="666">
        <v>0</v>
      </c>
      <c r="Q491" s="681"/>
      <c r="R491" s="665">
        <v>2</v>
      </c>
      <c r="S491" s="681">
        <v>1</v>
      </c>
      <c r="T491" s="748">
        <v>0.5</v>
      </c>
      <c r="U491" s="704">
        <v>1</v>
      </c>
    </row>
    <row r="492" spans="1:21" ht="14.4" customHeight="1" x14ac:dyDescent="0.3">
      <c r="A492" s="664">
        <v>4</v>
      </c>
      <c r="B492" s="665" t="s">
        <v>2184</v>
      </c>
      <c r="C492" s="665" t="s">
        <v>2432</v>
      </c>
      <c r="D492" s="746" t="s">
        <v>3721</v>
      </c>
      <c r="E492" s="747" t="s">
        <v>2455</v>
      </c>
      <c r="F492" s="665" t="s">
        <v>2426</v>
      </c>
      <c r="G492" s="665" t="s">
        <v>2599</v>
      </c>
      <c r="H492" s="665" t="s">
        <v>545</v>
      </c>
      <c r="I492" s="665" t="s">
        <v>3302</v>
      </c>
      <c r="J492" s="665" t="s">
        <v>1540</v>
      </c>
      <c r="K492" s="665" t="s">
        <v>3303</v>
      </c>
      <c r="L492" s="666">
        <v>733.55</v>
      </c>
      <c r="M492" s="666">
        <v>6601.9499999999989</v>
      </c>
      <c r="N492" s="665">
        <v>9</v>
      </c>
      <c r="O492" s="748">
        <v>2.5</v>
      </c>
      <c r="P492" s="666">
        <v>4401.2999999999993</v>
      </c>
      <c r="Q492" s="681">
        <v>0.66666666666666663</v>
      </c>
      <c r="R492" s="665">
        <v>6</v>
      </c>
      <c r="S492" s="681">
        <v>0.66666666666666663</v>
      </c>
      <c r="T492" s="748">
        <v>1.5</v>
      </c>
      <c r="U492" s="704">
        <v>0.6</v>
      </c>
    </row>
    <row r="493" spans="1:21" ht="14.4" customHeight="1" x14ac:dyDescent="0.3">
      <c r="A493" s="664">
        <v>4</v>
      </c>
      <c r="B493" s="665" t="s">
        <v>2184</v>
      </c>
      <c r="C493" s="665" t="s">
        <v>2432</v>
      </c>
      <c r="D493" s="746" t="s">
        <v>3721</v>
      </c>
      <c r="E493" s="747" t="s">
        <v>2455</v>
      </c>
      <c r="F493" s="665" t="s">
        <v>2426</v>
      </c>
      <c r="G493" s="665" t="s">
        <v>2599</v>
      </c>
      <c r="H493" s="665" t="s">
        <v>545</v>
      </c>
      <c r="I493" s="665" t="s">
        <v>3302</v>
      </c>
      <c r="J493" s="665" t="s">
        <v>1540</v>
      </c>
      <c r="K493" s="665" t="s">
        <v>3303</v>
      </c>
      <c r="L493" s="666">
        <v>760.22</v>
      </c>
      <c r="M493" s="666">
        <v>2280.66</v>
      </c>
      <c r="N493" s="665">
        <v>3</v>
      </c>
      <c r="O493" s="748">
        <v>0.5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4</v>
      </c>
      <c r="B494" s="665" t="s">
        <v>2184</v>
      </c>
      <c r="C494" s="665" t="s">
        <v>2432</v>
      </c>
      <c r="D494" s="746" t="s">
        <v>3721</v>
      </c>
      <c r="E494" s="747" t="s">
        <v>2455</v>
      </c>
      <c r="F494" s="665" t="s">
        <v>2426</v>
      </c>
      <c r="G494" s="665" t="s">
        <v>2599</v>
      </c>
      <c r="H494" s="665" t="s">
        <v>545</v>
      </c>
      <c r="I494" s="665" t="s">
        <v>1539</v>
      </c>
      <c r="J494" s="665" t="s">
        <v>1540</v>
      </c>
      <c r="K494" s="665" t="s">
        <v>2600</v>
      </c>
      <c r="L494" s="666">
        <v>0</v>
      </c>
      <c r="M494" s="666">
        <v>0</v>
      </c>
      <c r="N494" s="665">
        <v>3</v>
      </c>
      <c r="O494" s="748">
        <v>0.5</v>
      </c>
      <c r="P494" s="666"/>
      <c r="Q494" s="681"/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4</v>
      </c>
      <c r="B495" s="665" t="s">
        <v>2184</v>
      </c>
      <c r="C495" s="665" t="s">
        <v>2432</v>
      </c>
      <c r="D495" s="746" t="s">
        <v>3721</v>
      </c>
      <c r="E495" s="747" t="s">
        <v>2455</v>
      </c>
      <c r="F495" s="665" t="s">
        <v>2426</v>
      </c>
      <c r="G495" s="665" t="s">
        <v>3060</v>
      </c>
      <c r="H495" s="665" t="s">
        <v>1027</v>
      </c>
      <c r="I495" s="665" t="s">
        <v>1601</v>
      </c>
      <c r="J495" s="665" t="s">
        <v>1049</v>
      </c>
      <c r="K495" s="665" t="s">
        <v>1602</v>
      </c>
      <c r="L495" s="666">
        <v>0</v>
      </c>
      <c r="M495" s="666">
        <v>0</v>
      </c>
      <c r="N495" s="665">
        <v>1</v>
      </c>
      <c r="O495" s="748">
        <v>0.5</v>
      </c>
      <c r="P495" s="666"/>
      <c r="Q495" s="681"/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4</v>
      </c>
      <c r="B496" s="665" t="s">
        <v>2184</v>
      </c>
      <c r="C496" s="665" t="s">
        <v>2432</v>
      </c>
      <c r="D496" s="746" t="s">
        <v>3721</v>
      </c>
      <c r="E496" s="747" t="s">
        <v>2455</v>
      </c>
      <c r="F496" s="665" t="s">
        <v>2426</v>
      </c>
      <c r="G496" s="665" t="s">
        <v>3010</v>
      </c>
      <c r="H496" s="665" t="s">
        <v>1027</v>
      </c>
      <c r="I496" s="665" t="s">
        <v>3011</v>
      </c>
      <c r="J496" s="665" t="s">
        <v>2270</v>
      </c>
      <c r="K496" s="665" t="s">
        <v>3012</v>
      </c>
      <c r="L496" s="666">
        <v>115.27</v>
      </c>
      <c r="M496" s="666">
        <v>230.54</v>
      </c>
      <c r="N496" s="665">
        <v>2</v>
      </c>
      <c r="O496" s="748">
        <v>0.5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4</v>
      </c>
      <c r="B497" s="665" t="s">
        <v>2184</v>
      </c>
      <c r="C497" s="665" t="s">
        <v>2432</v>
      </c>
      <c r="D497" s="746" t="s">
        <v>3721</v>
      </c>
      <c r="E497" s="747" t="s">
        <v>2455</v>
      </c>
      <c r="F497" s="665" t="s">
        <v>2426</v>
      </c>
      <c r="G497" s="665" t="s">
        <v>2694</v>
      </c>
      <c r="H497" s="665" t="s">
        <v>545</v>
      </c>
      <c r="I497" s="665" t="s">
        <v>3304</v>
      </c>
      <c r="J497" s="665" t="s">
        <v>715</v>
      </c>
      <c r="K497" s="665" t="s">
        <v>3305</v>
      </c>
      <c r="L497" s="666">
        <v>0</v>
      </c>
      <c r="M497" s="666">
        <v>0</v>
      </c>
      <c r="N497" s="665">
        <v>1</v>
      </c>
      <c r="O497" s="748">
        <v>1</v>
      </c>
      <c r="P497" s="666">
        <v>0</v>
      </c>
      <c r="Q497" s="681"/>
      <c r="R497" s="665">
        <v>1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4</v>
      </c>
      <c r="B498" s="665" t="s">
        <v>2184</v>
      </c>
      <c r="C498" s="665" t="s">
        <v>2432</v>
      </c>
      <c r="D498" s="746" t="s">
        <v>3721</v>
      </c>
      <c r="E498" s="747" t="s">
        <v>2455</v>
      </c>
      <c r="F498" s="665" t="s">
        <v>2426</v>
      </c>
      <c r="G498" s="665" t="s">
        <v>2503</v>
      </c>
      <c r="H498" s="665" t="s">
        <v>545</v>
      </c>
      <c r="I498" s="665" t="s">
        <v>2517</v>
      </c>
      <c r="J498" s="665" t="s">
        <v>1524</v>
      </c>
      <c r="K498" s="665" t="s">
        <v>2518</v>
      </c>
      <c r="L498" s="666">
        <v>374.79</v>
      </c>
      <c r="M498" s="666">
        <v>4122.6900000000005</v>
      </c>
      <c r="N498" s="665">
        <v>11</v>
      </c>
      <c r="O498" s="748">
        <v>1</v>
      </c>
      <c r="P498" s="666">
        <v>4122.6900000000005</v>
      </c>
      <c r="Q498" s="681">
        <v>1</v>
      </c>
      <c r="R498" s="665">
        <v>11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4</v>
      </c>
      <c r="B499" s="665" t="s">
        <v>2184</v>
      </c>
      <c r="C499" s="665" t="s">
        <v>2432</v>
      </c>
      <c r="D499" s="746" t="s">
        <v>3721</v>
      </c>
      <c r="E499" s="747" t="s">
        <v>2455</v>
      </c>
      <c r="F499" s="665" t="s">
        <v>2426</v>
      </c>
      <c r="G499" s="665" t="s">
        <v>2503</v>
      </c>
      <c r="H499" s="665" t="s">
        <v>545</v>
      </c>
      <c r="I499" s="665" t="s">
        <v>3306</v>
      </c>
      <c r="J499" s="665" t="s">
        <v>3307</v>
      </c>
      <c r="K499" s="665" t="s">
        <v>3308</v>
      </c>
      <c r="L499" s="666">
        <v>239.96</v>
      </c>
      <c r="M499" s="666">
        <v>1199.8</v>
      </c>
      <c r="N499" s="665">
        <v>5</v>
      </c>
      <c r="O499" s="748">
        <v>0.5</v>
      </c>
      <c r="P499" s="666">
        <v>1199.8</v>
      </c>
      <c r="Q499" s="681">
        <v>1</v>
      </c>
      <c r="R499" s="665">
        <v>5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4</v>
      </c>
      <c r="B500" s="665" t="s">
        <v>2184</v>
      </c>
      <c r="C500" s="665" t="s">
        <v>2432</v>
      </c>
      <c r="D500" s="746" t="s">
        <v>3721</v>
      </c>
      <c r="E500" s="747" t="s">
        <v>2455</v>
      </c>
      <c r="F500" s="665" t="s">
        <v>2426</v>
      </c>
      <c r="G500" s="665" t="s">
        <v>2503</v>
      </c>
      <c r="H500" s="665" t="s">
        <v>545</v>
      </c>
      <c r="I500" s="665" t="s">
        <v>2519</v>
      </c>
      <c r="J500" s="665" t="s">
        <v>1524</v>
      </c>
      <c r="K500" s="665" t="s">
        <v>2518</v>
      </c>
      <c r="L500" s="666">
        <v>374.79</v>
      </c>
      <c r="M500" s="666">
        <v>10119.330000000002</v>
      </c>
      <c r="N500" s="665">
        <v>27</v>
      </c>
      <c r="O500" s="748">
        <v>4.5</v>
      </c>
      <c r="P500" s="666">
        <v>5996.64</v>
      </c>
      <c r="Q500" s="681">
        <v>0.59259259259259256</v>
      </c>
      <c r="R500" s="665">
        <v>16</v>
      </c>
      <c r="S500" s="681">
        <v>0.59259259259259256</v>
      </c>
      <c r="T500" s="748">
        <v>2.5</v>
      </c>
      <c r="U500" s="704">
        <v>0.55555555555555558</v>
      </c>
    </row>
    <row r="501" spans="1:21" ht="14.4" customHeight="1" x14ac:dyDescent="0.3">
      <c r="A501" s="664">
        <v>4</v>
      </c>
      <c r="B501" s="665" t="s">
        <v>2184</v>
      </c>
      <c r="C501" s="665" t="s">
        <v>2432</v>
      </c>
      <c r="D501" s="746" t="s">
        <v>3721</v>
      </c>
      <c r="E501" s="747" t="s">
        <v>2455</v>
      </c>
      <c r="F501" s="665" t="s">
        <v>2426</v>
      </c>
      <c r="G501" s="665" t="s">
        <v>2503</v>
      </c>
      <c r="H501" s="665" t="s">
        <v>545</v>
      </c>
      <c r="I501" s="665" t="s">
        <v>1523</v>
      </c>
      <c r="J501" s="665" t="s">
        <v>1524</v>
      </c>
      <c r="K501" s="665" t="s">
        <v>2518</v>
      </c>
      <c r="L501" s="666">
        <v>374.79</v>
      </c>
      <c r="M501" s="666">
        <v>10868.910000000002</v>
      </c>
      <c r="N501" s="665">
        <v>29</v>
      </c>
      <c r="O501" s="748">
        <v>6</v>
      </c>
      <c r="P501" s="666">
        <v>8994.9600000000009</v>
      </c>
      <c r="Q501" s="681">
        <v>0.82758620689655171</v>
      </c>
      <c r="R501" s="665">
        <v>24</v>
      </c>
      <c r="S501" s="681">
        <v>0.82758620689655171</v>
      </c>
      <c r="T501" s="748">
        <v>5</v>
      </c>
      <c r="U501" s="704">
        <v>0.83333333333333337</v>
      </c>
    </row>
    <row r="502" spans="1:21" ht="14.4" customHeight="1" x14ac:dyDescent="0.3">
      <c r="A502" s="664">
        <v>4</v>
      </c>
      <c r="B502" s="665" t="s">
        <v>2184</v>
      </c>
      <c r="C502" s="665" t="s">
        <v>2432</v>
      </c>
      <c r="D502" s="746" t="s">
        <v>3721</v>
      </c>
      <c r="E502" s="747" t="s">
        <v>2455</v>
      </c>
      <c r="F502" s="665" t="s">
        <v>2426</v>
      </c>
      <c r="G502" s="665" t="s">
        <v>2487</v>
      </c>
      <c r="H502" s="665" t="s">
        <v>1027</v>
      </c>
      <c r="I502" s="665" t="s">
        <v>3309</v>
      </c>
      <c r="J502" s="665" t="s">
        <v>1906</v>
      </c>
      <c r="K502" s="665" t="s">
        <v>3310</v>
      </c>
      <c r="L502" s="666">
        <v>0</v>
      </c>
      <c r="M502" s="666">
        <v>0</v>
      </c>
      <c r="N502" s="665">
        <v>1</v>
      </c>
      <c r="O502" s="748">
        <v>1</v>
      </c>
      <c r="P502" s="666">
        <v>0</v>
      </c>
      <c r="Q502" s="681"/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4</v>
      </c>
      <c r="B503" s="665" t="s">
        <v>2184</v>
      </c>
      <c r="C503" s="665" t="s">
        <v>2432</v>
      </c>
      <c r="D503" s="746" t="s">
        <v>3721</v>
      </c>
      <c r="E503" s="747" t="s">
        <v>2455</v>
      </c>
      <c r="F503" s="665" t="s">
        <v>2426</v>
      </c>
      <c r="G503" s="665" t="s">
        <v>2492</v>
      </c>
      <c r="H503" s="665" t="s">
        <v>545</v>
      </c>
      <c r="I503" s="665" t="s">
        <v>1531</v>
      </c>
      <c r="J503" s="665" t="s">
        <v>1532</v>
      </c>
      <c r="K503" s="665" t="s">
        <v>1533</v>
      </c>
      <c r="L503" s="666">
        <v>301.2</v>
      </c>
      <c r="M503" s="666">
        <v>301.2</v>
      </c>
      <c r="N503" s="665">
        <v>1</v>
      </c>
      <c r="O503" s="748">
        <v>0.5</v>
      </c>
      <c r="P503" s="666">
        <v>301.2</v>
      </c>
      <c r="Q503" s="681">
        <v>1</v>
      </c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4</v>
      </c>
      <c r="B504" s="665" t="s">
        <v>2184</v>
      </c>
      <c r="C504" s="665" t="s">
        <v>2432</v>
      </c>
      <c r="D504" s="746" t="s">
        <v>3721</v>
      </c>
      <c r="E504" s="747" t="s">
        <v>2455</v>
      </c>
      <c r="F504" s="665" t="s">
        <v>2426</v>
      </c>
      <c r="G504" s="665" t="s">
        <v>2492</v>
      </c>
      <c r="H504" s="665" t="s">
        <v>545</v>
      </c>
      <c r="I504" s="665" t="s">
        <v>2507</v>
      </c>
      <c r="J504" s="665" t="s">
        <v>1532</v>
      </c>
      <c r="K504" s="665" t="s">
        <v>1533</v>
      </c>
      <c r="L504" s="666">
        <v>185.26</v>
      </c>
      <c r="M504" s="666">
        <v>741.04</v>
      </c>
      <c r="N504" s="665">
        <v>4</v>
      </c>
      <c r="O504" s="748">
        <v>2.5</v>
      </c>
      <c r="P504" s="666">
        <v>741.04</v>
      </c>
      <c r="Q504" s="681">
        <v>1</v>
      </c>
      <c r="R504" s="665">
        <v>4</v>
      </c>
      <c r="S504" s="681">
        <v>1</v>
      </c>
      <c r="T504" s="748">
        <v>2.5</v>
      </c>
      <c r="U504" s="704">
        <v>1</v>
      </c>
    </row>
    <row r="505" spans="1:21" ht="14.4" customHeight="1" x14ac:dyDescent="0.3">
      <c r="A505" s="664">
        <v>4</v>
      </c>
      <c r="B505" s="665" t="s">
        <v>2184</v>
      </c>
      <c r="C505" s="665" t="s">
        <v>2432</v>
      </c>
      <c r="D505" s="746" t="s">
        <v>3721</v>
      </c>
      <c r="E505" s="747" t="s">
        <v>2455</v>
      </c>
      <c r="F505" s="665" t="s">
        <v>2426</v>
      </c>
      <c r="G505" s="665" t="s">
        <v>2500</v>
      </c>
      <c r="H505" s="665" t="s">
        <v>1027</v>
      </c>
      <c r="I505" s="665" t="s">
        <v>3311</v>
      </c>
      <c r="J505" s="665" t="s">
        <v>1138</v>
      </c>
      <c r="K505" s="665" t="s">
        <v>3312</v>
      </c>
      <c r="L505" s="666">
        <v>0</v>
      </c>
      <c r="M505" s="666">
        <v>0</v>
      </c>
      <c r="N505" s="665">
        <v>1</v>
      </c>
      <c r="O505" s="748">
        <v>0.5</v>
      </c>
      <c r="P505" s="666">
        <v>0</v>
      </c>
      <c r="Q505" s="681"/>
      <c r="R505" s="665">
        <v>1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4</v>
      </c>
      <c r="B506" s="665" t="s">
        <v>2184</v>
      </c>
      <c r="C506" s="665" t="s">
        <v>2432</v>
      </c>
      <c r="D506" s="746" t="s">
        <v>3721</v>
      </c>
      <c r="E506" s="747" t="s">
        <v>2455</v>
      </c>
      <c r="F506" s="665" t="s">
        <v>2426</v>
      </c>
      <c r="G506" s="665" t="s">
        <v>2500</v>
      </c>
      <c r="H506" s="665" t="s">
        <v>1027</v>
      </c>
      <c r="I506" s="665" t="s">
        <v>3313</v>
      </c>
      <c r="J506" s="665" t="s">
        <v>3314</v>
      </c>
      <c r="K506" s="665" t="s">
        <v>3315</v>
      </c>
      <c r="L506" s="666">
        <v>57.64</v>
      </c>
      <c r="M506" s="666">
        <v>57.64</v>
      </c>
      <c r="N506" s="665">
        <v>1</v>
      </c>
      <c r="O506" s="748">
        <v>1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4</v>
      </c>
      <c r="B507" s="665" t="s">
        <v>2184</v>
      </c>
      <c r="C507" s="665" t="s">
        <v>2432</v>
      </c>
      <c r="D507" s="746" t="s">
        <v>3721</v>
      </c>
      <c r="E507" s="747" t="s">
        <v>2455</v>
      </c>
      <c r="F507" s="665" t="s">
        <v>2426</v>
      </c>
      <c r="G507" s="665" t="s">
        <v>2526</v>
      </c>
      <c r="H507" s="665" t="s">
        <v>545</v>
      </c>
      <c r="I507" s="665" t="s">
        <v>2527</v>
      </c>
      <c r="J507" s="665" t="s">
        <v>2528</v>
      </c>
      <c r="K507" s="665" t="s">
        <v>2529</v>
      </c>
      <c r="L507" s="666">
        <v>0</v>
      </c>
      <c r="M507" s="666">
        <v>0</v>
      </c>
      <c r="N507" s="665">
        <v>7</v>
      </c>
      <c r="O507" s="748">
        <v>1.5</v>
      </c>
      <c r="P507" s="666">
        <v>0</v>
      </c>
      <c r="Q507" s="681"/>
      <c r="R507" s="665">
        <v>1</v>
      </c>
      <c r="S507" s="681">
        <v>0.14285714285714285</v>
      </c>
      <c r="T507" s="748">
        <v>0.5</v>
      </c>
      <c r="U507" s="704">
        <v>0.33333333333333331</v>
      </c>
    </row>
    <row r="508" spans="1:21" ht="14.4" customHeight="1" x14ac:dyDescent="0.3">
      <c r="A508" s="664">
        <v>4</v>
      </c>
      <c r="B508" s="665" t="s">
        <v>2184</v>
      </c>
      <c r="C508" s="665" t="s">
        <v>2432</v>
      </c>
      <c r="D508" s="746" t="s">
        <v>3721</v>
      </c>
      <c r="E508" s="747" t="s">
        <v>2455</v>
      </c>
      <c r="F508" s="665" t="s">
        <v>2426</v>
      </c>
      <c r="G508" s="665" t="s">
        <v>2712</v>
      </c>
      <c r="H508" s="665" t="s">
        <v>545</v>
      </c>
      <c r="I508" s="665" t="s">
        <v>965</v>
      </c>
      <c r="J508" s="665" t="s">
        <v>966</v>
      </c>
      <c r="K508" s="665" t="s">
        <v>2713</v>
      </c>
      <c r="L508" s="666">
        <v>96.81</v>
      </c>
      <c r="M508" s="666">
        <v>193.62</v>
      </c>
      <c r="N508" s="665">
        <v>2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4</v>
      </c>
      <c r="B509" s="665" t="s">
        <v>2184</v>
      </c>
      <c r="C509" s="665" t="s">
        <v>2432</v>
      </c>
      <c r="D509" s="746" t="s">
        <v>3721</v>
      </c>
      <c r="E509" s="747" t="s">
        <v>2455</v>
      </c>
      <c r="F509" s="665" t="s">
        <v>2426</v>
      </c>
      <c r="G509" s="665" t="s">
        <v>2947</v>
      </c>
      <c r="H509" s="665" t="s">
        <v>545</v>
      </c>
      <c r="I509" s="665" t="s">
        <v>3316</v>
      </c>
      <c r="J509" s="665" t="s">
        <v>1916</v>
      </c>
      <c r="K509" s="665" t="s">
        <v>3317</v>
      </c>
      <c r="L509" s="666">
        <v>31.42</v>
      </c>
      <c r="M509" s="666">
        <v>31.42</v>
      </c>
      <c r="N509" s="665">
        <v>1</v>
      </c>
      <c r="O509" s="748">
        <v>1</v>
      </c>
      <c r="P509" s="666">
        <v>31.42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4</v>
      </c>
      <c r="B510" s="665" t="s">
        <v>2184</v>
      </c>
      <c r="C510" s="665" t="s">
        <v>2432</v>
      </c>
      <c r="D510" s="746" t="s">
        <v>3721</v>
      </c>
      <c r="E510" s="747" t="s">
        <v>2455</v>
      </c>
      <c r="F510" s="665" t="s">
        <v>2426</v>
      </c>
      <c r="G510" s="665" t="s">
        <v>3318</v>
      </c>
      <c r="H510" s="665" t="s">
        <v>545</v>
      </c>
      <c r="I510" s="665" t="s">
        <v>3319</v>
      </c>
      <c r="J510" s="665" t="s">
        <v>3320</v>
      </c>
      <c r="K510" s="665" t="s">
        <v>3321</v>
      </c>
      <c r="L510" s="666">
        <v>657.67</v>
      </c>
      <c r="M510" s="666">
        <v>1973.0099999999998</v>
      </c>
      <c r="N510" s="665">
        <v>3</v>
      </c>
      <c r="O510" s="748">
        <v>1</v>
      </c>
      <c r="P510" s="666">
        <v>1973.0099999999998</v>
      </c>
      <c r="Q510" s="681">
        <v>1</v>
      </c>
      <c r="R510" s="665">
        <v>3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4</v>
      </c>
      <c r="B511" s="665" t="s">
        <v>2184</v>
      </c>
      <c r="C511" s="665" t="s">
        <v>2432</v>
      </c>
      <c r="D511" s="746" t="s">
        <v>3721</v>
      </c>
      <c r="E511" s="747" t="s">
        <v>2455</v>
      </c>
      <c r="F511" s="665" t="s">
        <v>2426</v>
      </c>
      <c r="G511" s="665" t="s">
        <v>3080</v>
      </c>
      <c r="H511" s="665" t="s">
        <v>545</v>
      </c>
      <c r="I511" s="665" t="s">
        <v>3322</v>
      </c>
      <c r="J511" s="665" t="s">
        <v>3323</v>
      </c>
      <c r="K511" s="665" t="s">
        <v>3324</v>
      </c>
      <c r="L511" s="666">
        <v>99.94</v>
      </c>
      <c r="M511" s="666">
        <v>199.88</v>
      </c>
      <c r="N511" s="665">
        <v>2</v>
      </c>
      <c r="O511" s="748">
        <v>0.5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4</v>
      </c>
      <c r="B512" s="665" t="s">
        <v>2184</v>
      </c>
      <c r="C512" s="665" t="s">
        <v>2432</v>
      </c>
      <c r="D512" s="746" t="s">
        <v>3721</v>
      </c>
      <c r="E512" s="747" t="s">
        <v>2455</v>
      </c>
      <c r="F512" s="665" t="s">
        <v>2426</v>
      </c>
      <c r="G512" s="665" t="s">
        <v>2493</v>
      </c>
      <c r="H512" s="665" t="s">
        <v>1027</v>
      </c>
      <c r="I512" s="665" t="s">
        <v>1575</v>
      </c>
      <c r="J512" s="665" t="s">
        <v>1119</v>
      </c>
      <c r="K512" s="665" t="s">
        <v>1576</v>
      </c>
      <c r="L512" s="666">
        <v>53.57</v>
      </c>
      <c r="M512" s="666">
        <v>107.14</v>
      </c>
      <c r="N512" s="665">
        <v>2</v>
      </c>
      <c r="O512" s="748">
        <v>0.5</v>
      </c>
      <c r="P512" s="666">
        <v>107.14</v>
      </c>
      <c r="Q512" s="681">
        <v>1</v>
      </c>
      <c r="R512" s="665">
        <v>2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4</v>
      </c>
      <c r="B513" s="665" t="s">
        <v>2184</v>
      </c>
      <c r="C513" s="665" t="s">
        <v>2432</v>
      </c>
      <c r="D513" s="746" t="s">
        <v>3721</v>
      </c>
      <c r="E513" s="747" t="s">
        <v>2455</v>
      </c>
      <c r="F513" s="665" t="s">
        <v>2426</v>
      </c>
      <c r="G513" s="665" t="s">
        <v>2493</v>
      </c>
      <c r="H513" s="665" t="s">
        <v>1027</v>
      </c>
      <c r="I513" s="665" t="s">
        <v>1118</v>
      </c>
      <c r="J513" s="665" t="s">
        <v>1119</v>
      </c>
      <c r="K513" s="665" t="s">
        <v>1120</v>
      </c>
      <c r="L513" s="666">
        <v>133.94</v>
      </c>
      <c r="M513" s="666">
        <v>937.57999999999993</v>
      </c>
      <c r="N513" s="665">
        <v>7</v>
      </c>
      <c r="O513" s="748">
        <v>2.5</v>
      </c>
      <c r="P513" s="666">
        <v>401.82</v>
      </c>
      <c r="Q513" s="681">
        <v>0.4285714285714286</v>
      </c>
      <c r="R513" s="665">
        <v>3</v>
      </c>
      <c r="S513" s="681">
        <v>0.42857142857142855</v>
      </c>
      <c r="T513" s="748">
        <v>1</v>
      </c>
      <c r="U513" s="704">
        <v>0.4</v>
      </c>
    </row>
    <row r="514" spans="1:21" ht="14.4" customHeight="1" x14ac:dyDescent="0.3">
      <c r="A514" s="664">
        <v>4</v>
      </c>
      <c r="B514" s="665" t="s">
        <v>2184</v>
      </c>
      <c r="C514" s="665" t="s">
        <v>2432</v>
      </c>
      <c r="D514" s="746" t="s">
        <v>3721</v>
      </c>
      <c r="E514" s="747" t="s">
        <v>2455</v>
      </c>
      <c r="F514" s="665" t="s">
        <v>2428</v>
      </c>
      <c r="G514" s="665" t="s">
        <v>2719</v>
      </c>
      <c r="H514" s="665" t="s">
        <v>545</v>
      </c>
      <c r="I514" s="665" t="s">
        <v>2834</v>
      </c>
      <c r="J514" s="665" t="s">
        <v>2835</v>
      </c>
      <c r="K514" s="665" t="s">
        <v>2836</v>
      </c>
      <c r="L514" s="666">
        <v>498.24</v>
      </c>
      <c r="M514" s="666">
        <v>498.24</v>
      </c>
      <c r="N514" s="665">
        <v>1</v>
      </c>
      <c r="O514" s="748">
        <v>1</v>
      </c>
      <c r="P514" s="666">
        <v>498.24</v>
      </c>
      <c r="Q514" s="681">
        <v>1</v>
      </c>
      <c r="R514" s="665">
        <v>1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4</v>
      </c>
      <c r="B515" s="665" t="s">
        <v>2184</v>
      </c>
      <c r="C515" s="665" t="s">
        <v>2432</v>
      </c>
      <c r="D515" s="746" t="s">
        <v>3721</v>
      </c>
      <c r="E515" s="747" t="s">
        <v>2455</v>
      </c>
      <c r="F515" s="665" t="s">
        <v>2428</v>
      </c>
      <c r="G515" s="665" t="s">
        <v>2685</v>
      </c>
      <c r="H515" s="665" t="s">
        <v>545</v>
      </c>
      <c r="I515" s="665" t="s">
        <v>2914</v>
      </c>
      <c r="J515" s="665" t="s">
        <v>2915</v>
      </c>
      <c r="K515" s="665" t="s">
        <v>2916</v>
      </c>
      <c r="L515" s="666">
        <v>410</v>
      </c>
      <c r="M515" s="666">
        <v>4100</v>
      </c>
      <c r="N515" s="665">
        <v>10</v>
      </c>
      <c r="O515" s="748">
        <v>10</v>
      </c>
      <c r="P515" s="666">
        <v>4100</v>
      </c>
      <c r="Q515" s="681">
        <v>1</v>
      </c>
      <c r="R515" s="665">
        <v>10</v>
      </c>
      <c r="S515" s="681">
        <v>1</v>
      </c>
      <c r="T515" s="748">
        <v>10</v>
      </c>
      <c r="U515" s="704">
        <v>1</v>
      </c>
    </row>
    <row r="516" spans="1:21" ht="14.4" customHeight="1" x14ac:dyDescent="0.3">
      <c r="A516" s="664">
        <v>4</v>
      </c>
      <c r="B516" s="665" t="s">
        <v>2184</v>
      </c>
      <c r="C516" s="665" t="s">
        <v>2432</v>
      </c>
      <c r="D516" s="746" t="s">
        <v>3721</v>
      </c>
      <c r="E516" s="747" t="s">
        <v>2455</v>
      </c>
      <c r="F516" s="665" t="s">
        <v>2428</v>
      </c>
      <c r="G516" s="665" t="s">
        <v>2685</v>
      </c>
      <c r="H516" s="665" t="s">
        <v>545</v>
      </c>
      <c r="I516" s="665" t="s">
        <v>2686</v>
      </c>
      <c r="J516" s="665" t="s">
        <v>2687</v>
      </c>
      <c r="K516" s="665" t="s">
        <v>2688</v>
      </c>
      <c r="L516" s="666">
        <v>566</v>
      </c>
      <c r="M516" s="666">
        <v>566</v>
      </c>
      <c r="N516" s="665">
        <v>1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4</v>
      </c>
      <c r="B517" s="665" t="s">
        <v>2184</v>
      </c>
      <c r="C517" s="665" t="s">
        <v>2432</v>
      </c>
      <c r="D517" s="746" t="s">
        <v>3721</v>
      </c>
      <c r="E517" s="747" t="s">
        <v>2455</v>
      </c>
      <c r="F517" s="665" t="s">
        <v>2428</v>
      </c>
      <c r="G517" s="665" t="s">
        <v>2917</v>
      </c>
      <c r="H517" s="665" t="s">
        <v>545</v>
      </c>
      <c r="I517" s="665" t="s">
        <v>2918</v>
      </c>
      <c r="J517" s="665" t="s">
        <v>2919</v>
      </c>
      <c r="K517" s="665" t="s">
        <v>2920</v>
      </c>
      <c r="L517" s="666">
        <v>900</v>
      </c>
      <c r="M517" s="666">
        <v>1800</v>
      </c>
      <c r="N517" s="665">
        <v>2</v>
      </c>
      <c r="O517" s="748">
        <v>2</v>
      </c>
      <c r="P517" s="666">
        <v>900</v>
      </c>
      <c r="Q517" s="681">
        <v>0.5</v>
      </c>
      <c r="R517" s="665">
        <v>1</v>
      </c>
      <c r="S517" s="681">
        <v>0.5</v>
      </c>
      <c r="T517" s="748">
        <v>1</v>
      </c>
      <c r="U517" s="704">
        <v>0.5</v>
      </c>
    </row>
    <row r="518" spans="1:21" ht="14.4" customHeight="1" x14ac:dyDescent="0.3">
      <c r="A518" s="664">
        <v>4</v>
      </c>
      <c r="B518" s="665" t="s">
        <v>2184</v>
      </c>
      <c r="C518" s="665" t="s">
        <v>2432</v>
      </c>
      <c r="D518" s="746" t="s">
        <v>3721</v>
      </c>
      <c r="E518" s="747" t="s">
        <v>2457</v>
      </c>
      <c r="F518" s="665" t="s">
        <v>2426</v>
      </c>
      <c r="G518" s="665" t="s">
        <v>2615</v>
      </c>
      <c r="H518" s="665" t="s">
        <v>545</v>
      </c>
      <c r="I518" s="665" t="s">
        <v>3325</v>
      </c>
      <c r="J518" s="665" t="s">
        <v>1897</v>
      </c>
      <c r="K518" s="665" t="s">
        <v>3326</v>
      </c>
      <c r="L518" s="666">
        <v>1322.72</v>
      </c>
      <c r="M518" s="666">
        <v>1322.72</v>
      </c>
      <c r="N518" s="665">
        <v>1</v>
      </c>
      <c r="O518" s="748">
        <v>0.5</v>
      </c>
      <c r="P518" s="666">
        <v>1322.72</v>
      </c>
      <c r="Q518" s="681">
        <v>1</v>
      </c>
      <c r="R518" s="665">
        <v>1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4</v>
      </c>
      <c r="B519" s="665" t="s">
        <v>2184</v>
      </c>
      <c r="C519" s="665" t="s">
        <v>2432</v>
      </c>
      <c r="D519" s="746" t="s">
        <v>3721</v>
      </c>
      <c r="E519" s="747" t="s">
        <v>2457</v>
      </c>
      <c r="F519" s="665" t="s">
        <v>2426</v>
      </c>
      <c r="G519" s="665" t="s">
        <v>2572</v>
      </c>
      <c r="H519" s="665" t="s">
        <v>545</v>
      </c>
      <c r="I519" s="665" t="s">
        <v>3327</v>
      </c>
      <c r="J519" s="665" t="s">
        <v>3328</v>
      </c>
      <c r="K519" s="665" t="s">
        <v>3329</v>
      </c>
      <c r="L519" s="666">
        <v>122.41</v>
      </c>
      <c r="M519" s="666">
        <v>122.41</v>
      </c>
      <c r="N519" s="665">
        <v>1</v>
      </c>
      <c r="O519" s="748">
        <v>0.5</v>
      </c>
      <c r="P519" s="666">
        <v>122.41</v>
      </c>
      <c r="Q519" s="681">
        <v>1</v>
      </c>
      <c r="R519" s="665">
        <v>1</v>
      </c>
      <c r="S519" s="681">
        <v>1</v>
      </c>
      <c r="T519" s="748">
        <v>0.5</v>
      </c>
      <c r="U519" s="704">
        <v>1</v>
      </c>
    </row>
    <row r="520" spans="1:21" ht="14.4" customHeight="1" x14ac:dyDescent="0.3">
      <c r="A520" s="664">
        <v>4</v>
      </c>
      <c r="B520" s="665" t="s">
        <v>2184</v>
      </c>
      <c r="C520" s="665" t="s">
        <v>2432</v>
      </c>
      <c r="D520" s="746" t="s">
        <v>3721</v>
      </c>
      <c r="E520" s="747" t="s">
        <v>2457</v>
      </c>
      <c r="F520" s="665" t="s">
        <v>2426</v>
      </c>
      <c r="G520" s="665" t="s">
        <v>2602</v>
      </c>
      <c r="H520" s="665" t="s">
        <v>1027</v>
      </c>
      <c r="I520" s="665" t="s">
        <v>3330</v>
      </c>
      <c r="J520" s="665" t="s">
        <v>2377</v>
      </c>
      <c r="K520" s="665" t="s">
        <v>1522</v>
      </c>
      <c r="L520" s="666">
        <v>262.23</v>
      </c>
      <c r="M520" s="666">
        <v>262.23</v>
      </c>
      <c r="N520" s="665">
        <v>1</v>
      </c>
      <c r="O520" s="748">
        <v>0.5</v>
      </c>
      <c r="P520" s="666">
        <v>262.23</v>
      </c>
      <c r="Q520" s="681">
        <v>1</v>
      </c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4</v>
      </c>
      <c r="B521" s="665" t="s">
        <v>2184</v>
      </c>
      <c r="C521" s="665" t="s">
        <v>2432</v>
      </c>
      <c r="D521" s="746" t="s">
        <v>3721</v>
      </c>
      <c r="E521" s="747" t="s">
        <v>2457</v>
      </c>
      <c r="F521" s="665" t="s">
        <v>2426</v>
      </c>
      <c r="G521" s="665" t="s">
        <v>2700</v>
      </c>
      <c r="H521" s="665" t="s">
        <v>545</v>
      </c>
      <c r="I521" s="665" t="s">
        <v>2704</v>
      </c>
      <c r="J521" s="665" t="s">
        <v>2705</v>
      </c>
      <c r="K521" s="665" t="s">
        <v>2706</v>
      </c>
      <c r="L521" s="666">
        <v>256.67</v>
      </c>
      <c r="M521" s="666">
        <v>256.67</v>
      </c>
      <c r="N521" s="665">
        <v>1</v>
      </c>
      <c r="O521" s="748">
        <v>1</v>
      </c>
      <c r="P521" s="666">
        <v>256.67</v>
      </c>
      <c r="Q521" s="681">
        <v>1</v>
      </c>
      <c r="R521" s="665">
        <v>1</v>
      </c>
      <c r="S521" s="681">
        <v>1</v>
      </c>
      <c r="T521" s="748">
        <v>1</v>
      </c>
      <c r="U521" s="704">
        <v>1</v>
      </c>
    </row>
    <row r="522" spans="1:21" ht="14.4" customHeight="1" x14ac:dyDescent="0.3">
      <c r="A522" s="664">
        <v>4</v>
      </c>
      <c r="B522" s="665" t="s">
        <v>2184</v>
      </c>
      <c r="C522" s="665" t="s">
        <v>2432</v>
      </c>
      <c r="D522" s="746" t="s">
        <v>3721</v>
      </c>
      <c r="E522" s="747" t="s">
        <v>2457</v>
      </c>
      <c r="F522" s="665" t="s">
        <v>2426</v>
      </c>
      <c r="G522" s="665" t="s">
        <v>3331</v>
      </c>
      <c r="H522" s="665" t="s">
        <v>545</v>
      </c>
      <c r="I522" s="665" t="s">
        <v>3332</v>
      </c>
      <c r="J522" s="665" t="s">
        <v>3333</v>
      </c>
      <c r="K522" s="665" t="s">
        <v>3334</v>
      </c>
      <c r="L522" s="666">
        <v>0</v>
      </c>
      <c r="M522" s="666">
        <v>0</v>
      </c>
      <c r="N522" s="665">
        <v>2</v>
      </c>
      <c r="O522" s="748">
        <v>0.5</v>
      </c>
      <c r="P522" s="666">
        <v>0</v>
      </c>
      <c r="Q522" s="681"/>
      <c r="R522" s="665">
        <v>2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4</v>
      </c>
      <c r="B523" s="665" t="s">
        <v>2184</v>
      </c>
      <c r="C523" s="665" t="s">
        <v>2432</v>
      </c>
      <c r="D523" s="746" t="s">
        <v>3721</v>
      </c>
      <c r="E523" s="747" t="s">
        <v>2457</v>
      </c>
      <c r="F523" s="665" t="s">
        <v>2428</v>
      </c>
      <c r="G523" s="665" t="s">
        <v>2685</v>
      </c>
      <c r="H523" s="665" t="s">
        <v>545</v>
      </c>
      <c r="I523" s="665" t="s">
        <v>2914</v>
      </c>
      <c r="J523" s="665" t="s">
        <v>2915</v>
      </c>
      <c r="K523" s="665" t="s">
        <v>2916</v>
      </c>
      <c r="L523" s="666">
        <v>410</v>
      </c>
      <c r="M523" s="666">
        <v>1230</v>
      </c>
      <c r="N523" s="665">
        <v>3</v>
      </c>
      <c r="O523" s="748">
        <v>3</v>
      </c>
      <c r="P523" s="666">
        <v>1230</v>
      </c>
      <c r="Q523" s="681">
        <v>1</v>
      </c>
      <c r="R523" s="665">
        <v>3</v>
      </c>
      <c r="S523" s="681">
        <v>1</v>
      </c>
      <c r="T523" s="748">
        <v>3</v>
      </c>
      <c r="U523" s="704">
        <v>1</v>
      </c>
    </row>
    <row r="524" spans="1:21" ht="14.4" customHeight="1" x14ac:dyDescent="0.3">
      <c r="A524" s="664">
        <v>4</v>
      </c>
      <c r="B524" s="665" t="s">
        <v>2184</v>
      </c>
      <c r="C524" s="665" t="s">
        <v>2432</v>
      </c>
      <c r="D524" s="746" t="s">
        <v>3721</v>
      </c>
      <c r="E524" s="747" t="s">
        <v>2458</v>
      </c>
      <c r="F524" s="665" t="s">
        <v>2426</v>
      </c>
      <c r="G524" s="665" t="s">
        <v>3000</v>
      </c>
      <c r="H524" s="665" t="s">
        <v>545</v>
      </c>
      <c r="I524" s="665" t="s">
        <v>3335</v>
      </c>
      <c r="J524" s="665" t="s">
        <v>3336</v>
      </c>
      <c r="K524" s="665" t="s">
        <v>2367</v>
      </c>
      <c r="L524" s="666">
        <v>4.7</v>
      </c>
      <c r="M524" s="666">
        <v>4.7</v>
      </c>
      <c r="N524" s="665">
        <v>1</v>
      </c>
      <c r="O524" s="748">
        <v>0.5</v>
      </c>
      <c r="P524" s="666">
        <v>4.7</v>
      </c>
      <c r="Q524" s="681">
        <v>1</v>
      </c>
      <c r="R524" s="665">
        <v>1</v>
      </c>
      <c r="S524" s="681">
        <v>1</v>
      </c>
      <c r="T524" s="748">
        <v>0.5</v>
      </c>
      <c r="U524" s="704">
        <v>1</v>
      </c>
    </row>
    <row r="525" spans="1:21" ht="14.4" customHeight="1" x14ac:dyDescent="0.3">
      <c r="A525" s="664">
        <v>4</v>
      </c>
      <c r="B525" s="665" t="s">
        <v>2184</v>
      </c>
      <c r="C525" s="665" t="s">
        <v>2432</v>
      </c>
      <c r="D525" s="746" t="s">
        <v>3721</v>
      </c>
      <c r="E525" s="747" t="s">
        <v>2458</v>
      </c>
      <c r="F525" s="665" t="s">
        <v>2426</v>
      </c>
      <c r="G525" s="665" t="s">
        <v>2479</v>
      </c>
      <c r="H525" s="665" t="s">
        <v>1027</v>
      </c>
      <c r="I525" s="665" t="s">
        <v>1688</v>
      </c>
      <c r="J525" s="665" t="s">
        <v>1129</v>
      </c>
      <c r="K525" s="665" t="s">
        <v>2480</v>
      </c>
      <c r="L525" s="666">
        <v>154.36000000000001</v>
      </c>
      <c r="M525" s="666">
        <v>617.44000000000005</v>
      </c>
      <c r="N525" s="665">
        <v>4</v>
      </c>
      <c r="O525" s="748">
        <v>2</v>
      </c>
      <c r="P525" s="666">
        <v>617.44000000000005</v>
      </c>
      <c r="Q525" s="681">
        <v>1</v>
      </c>
      <c r="R525" s="665">
        <v>4</v>
      </c>
      <c r="S525" s="681">
        <v>1</v>
      </c>
      <c r="T525" s="748">
        <v>2</v>
      </c>
      <c r="U525" s="704">
        <v>1</v>
      </c>
    </row>
    <row r="526" spans="1:21" ht="14.4" customHeight="1" x14ac:dyDescent="0.3">
      <c r="A526" s="664">
        <v>4</v>
      </c>
      <c r="B526" s="665" t="s">
        <v>2184</v>
      </c>
      <c r="C526" s="665" t="s">
        <v>2432</v>
      </c>
      <c r="D526" s="746" t="s">
        <v>3721</v>
      </c>
      <c r="E526" s="747" t="s">
        <v>2458</v>
      </c>
      <c r="F526" s="665" t="s">
        <v>2426</v>
      </c>
      <c r="G526" s="665" t="s">
        <v>2494</v>
      </c>
      <c r="H526" s="665" t="s">
        <v>545</v>
      </c>
      <c r="I526" s="665" t="s">
        <v>3337</v>
      </c>
      <c r="J526" s="665" t="s">
        <v>3338</v>
      </c>
      <c r="K526" s="665" t="s">
        <v>3339</v>
      </c>
      <c r="L526" s="666">
        <v>24.35</v>
      </c>
      <c r="M526" s="666">
        <v>24.35</v>
      </c>
      <c r="N526" s="665">
        <v>1</v>
      </c>
      <c r="O526" s="748">
        <v>0.5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4</v>
      </c>
      <c r="B527" s="665" t="s">
        <v>2184</v>
      </c>
      <c r="C527" s="665" t="s">
        <v>2432</v>
      </c>
      <c r="D527" s="746" t="s">
        <v>3721</v>
      </c>
      <c r="E527" s="747" t="s">
        <v>2458</v>
      </c>
      <c r="F527" s="665" t="s">
        <v>2426</v>
      </c>
      <c r="G527" s="665" t="s">
        <v>2494</v>
      </c>
      <c r="H527" s="665" t="s">
        <v>545</v>
      </c>
      <c r="I527" s="665" t="s">
        <v>710</v>
      </c>
      <c r="J527" s="665" t="s">
        <v>711</v>
      </c>
      <c r="K527" s="665" t="s">
        <v>1078</v>
      </c>
      <c r="L527" s="666">
        <v>36.54</v>
      </c>
      <c r="M527" s="666">
        <v>36.54</v>
      </c>
      <c r="N527" s="665">
        <v>1</v>
      </c>
      <c r="O527" s="748">
        <v>0.5</v>
      </c>
      <c r="P527" s="666">
        <v>36.54</v>
      </c>
      <c r="Q527" s="681">
        <v>1</v>
      </c>
      <c r="R527" s="665">
        <v>1</v>
      </c>
      <c r="S527" s="681">
        <v>1</v>
      </c>
      <c r="T527" s="748">
        <v>0.5</v>
      </c>
      <c r="U527" s="704">
        <v>1</v>
      </c>
    </row>
    <row r="528" spans="1:21" ht="14.4" customHeight="1" x14ac:dyDescent="0.3">
      <c r="A528" s="664">
        <v>4</v>
      </c>
      <c r="B528" s="665" t="s">
        <v>2184</v>
      </c>
      <c r="C528" s="665" t="s">
        <v>2432</v>
      </c>
      <c r="D528" s="746" t="s">
        <v>3721</v>
      </c>
      <c r="E528" s="747" t="s">
        <v>2458</v>
      </c>
      <c r="F528" s="665" t="s">
        <v>2426</v>
      </c>
      <c r="G528" s="665" t="s">
        <v>3047</v>
      </c>
      <c r="H528" s="665" t="s">
        <v>545</v>
      </c>
      <c r="I528" s="665" t="s">
        <v>3245</v>
      </c>
      <c r="J528" s="665" t="s">
        <v>1738</v>
      </c>
      <c r="K528" s="665" t="s">
        <v>3049</v>
      </c>
      <c r="L528" s="666">
        <v>91.11</v>
      </c>
      <c r="M528" s="666">
        <v>91.11</v>
      </c>
      <c r="N528" s="665">
        <v>1</v>
      </c>
      <c r="O528" s="748">
        <v>1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4</v>
      </c>
      <c r="B529" s="665" t="s">
        <v>2184</v>
      </c>
      <c r="C529" s="665" t="s">
        <v>2432</v>
      </c>
      <c r="D529" s="746" t="s">
        <v>3721</v>
      </c>
      <c r="E529" s="747" t="s">
        <v>2458</v>
      </c>
      <c r="F529" s="665" t="s">
        <v>2426</v>
      </c>
      <c r="G529" s="665" t="s">
        <v>3340</v>
      </c>
      <c r="H529" s="665" t="s">
        <v>545</v>
      </c>
      <c r="I529" s="665" t="s">
        <v>3341</v>
      </c>
      <c r="J529" s="665" t="s">
        <v>3342</v>
      </c>
      <c r="K529" s="665" t="s">
        <v>3343</v>
      </c>
      <c r="L529" s="666">
        <v>0</v>
      </c>
      <c r="M529" s="666">
        <v>0</v>
      </c>
      <c r="N529" s="665">
        <v>1</v>
      </c>
      <c r="O529" s="748">
        <v>1</v>
      </c>
      <c r="P529" s="666">
        <v>0</v>
      </c>
      <c r="Q529" s="681"/>
      <c r="R529" s="665">
        <v>1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4</v>
      </c>
      <c r="B530" s="665" t="s">
        <v>2184</v>
      </c>
      <c r="C530" s="665" t="s">
        <v>2432</v>
      </c>
      <c r="D530" s="746" t="s">
        <v>3721</v>
      </c>
      <c r="E530" s="747" t="s">
        <v>2458</v>
      </c>
      <c r="F530" s="665" t="s">
        <v>2426</v>
      </c>
      <c r="G530" s="665" t="s">
        <v>2934</v>
      </c>
      <c r="H530" s="665" t="s">
        <v>545</v>
      </c>
      <c r="I530" s="665" t="s">
        <v>718</v>
      </c>
      <c r="J530" s="665" t="s">
        <v>719</v>
      </c>
      <c r="K530" s="665" t="s">
        <v>2935</v>
      </c>
      <c r="L530" s="666">
        <v>107.27</v>
      </c>
      <c r="M530" s="666">
        <v>107.27</v>
      </c>
      <c r="N530" s="665">
        <v>1</v>
      </c>
      <c r="O530" s="748">
        <v>1</v>
      </c>
      <c r="P530" s="666">
        <v>107.27</v>
      </c>
      <c r="Q530" s="681">
        <v>1</v>
      </c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4</v>
      </c>
      <c r="B531" s="665" t="s">
        <v>2184</v>
      </c>
      <c r="C531" s="665" t="s">
        <v>2432</v>
      </c>
      <c r="D531" s="746" t="s">
        <v>3721</v>
      </c>
      <c r="E531" s="747" t="s">
        <v>2458</v>
      </c>
      <c r="F531" s="665" t="s">
        <v>2426</v>
      </c>
      <c r="G531" s="665" t="s">
        <v>3296</v>
      </c>
      <c r="H531" s="665" t="s">
        <v>545</v>
      </c>
      <c r="I531" s="665" t="s">
        <v>3297</v>
      </c>
      <c r="J531" s="665" t="s">
        <v>3298</v>
      </c>
      <c r="K531" s="665" t="s">
        <v>2591</v>
      </c>
      <c r="L531" s="666">
        <v>79.64</v>
      </c>
      <c r="M531" s="666">
        <v>79.64</v>
      </c>
      <c r="N531" s="665">
        <v>1</v>
      </c>
      <c r="O531" s="748">
        <v>1</v>
      </c>
      <c r="P531" s="666">
        <v>79.64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4</v>
      </c>
      <c r="B532" s="665" t="s">
        <v>2184</v>
      </c>
      <c r="C532" s="665" t="s">
        <v>2432</v>
      </c>
      <c r="D532" s="746" t="s">
        <v>3721</v>
      </c>
      <c r="E532" s="747" t="s">
        <v>2458</v>
      </c>
      <c r="F532" s="665" t="s">
        <v>2426</v>
      </c>
      <c r="G532" s="665" t="s">
        <v>2599</v>
      </c>
      <c r="H532" s="665" t="s">
        <v>545</v>
      </c>
      <c r="I532" s="665" t="s">
        <v>3302</v>
      </c>
      <c r="J532" s="665" t="s">
        <v>1540</v>
      </c>
      <c r="K532" s="665" t="s">
        <v>3303</v>
      </c>
      <c r="L532" s="666">
        <v>733.55</v>
      </c>
      <c r="M532" s="666">
        <v>3667.75</v>
      </c>
      <c r="N532" s="665">
        <v>5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4</v>
      </c>
      <c r="B533" s="665" t="s">
        <v>2184</v>
      </c>
      <c r="C533" s="665" t="s">
        <v>2432</v>
      </c>
      <c r="D533" s="746" t="s">
        <v>3721</v>
      </c>
      <c r="E533" s="747" t="s">
        <v>2458</v>
      </c>
      <c r="F533" s="665" t="s">
        <v>2426</v>
      </c>
      <c r="G533" s="665" t="s">
        <v>3344</v>
      </c>
      <c r="H533" s="665" t="s">
        <v>545</v>
      </c>
      <c r="I533" s="665" t="s">
        <v>3345</v>
      </c>
      <c r="J533" s="665" t="s">
        <v>1401</v>
      </c>
      <c r="K533" s="665" t="s">
        <v>1554</v>
      </c>
      <c r="L533" s="666">
        <v>0</v>
      </c>
      <c r="M533" s="666">
        <v>0</v>
      </c>
      <c r="N533" s="665">
        <v>1</v>
      </c>
      <c r="O533" s="748">
        <v>0.5</v>
      </c>
      <c r="P533" s="666"/>
      <c r="Q533" s="681"/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4</v>
      </c>
      <c r="B534" s="665" t="s">
        <v>2184</v>
      </c>
      <c r="C534" s="665" t="s">
        <v>2432</v>
      </c>
      <c r="D534" s="746" t="s">
        <v>3721</v>
      </c>
      <c r="E534" s="747" t="s">
        <v>2458</v>
      </c>
      <c r="F534" s="665" t="s">
        <v>2426</v>
      </c>
      <c r="G534" s="665" t="s">
        <v>3253</v>
      </c>
      <c r="H534" s="665" t="s">
        <v>1027</v>
      </c>
      <c r="I534" s="665" t="s">
        <v>3346</v>
      </c>
      <c r="J534" s="665" t="s">
        <v>2351</v>
      </c>
      <c r="K534" s="665" t="s">
        <v>3347</v>
      </c>
      <c r="L534" s="666">
        <v>0</v>
      </c>
      <c r="M534" s="666">
        <v>0</v>
      </c>
      <c r="N534" s="665">
        <v>2</v>
      </c>
      <c r="O534" s="748">
        <v>1</v>
      </c>
      <c r="P534" s="666">
        <v>0</v>
      </c>
      <c r="Q534" s="681"/>
      <c r="R534" s="665">
        <v>2</v>
      </c>
      <c r="S534" s="681">
        <v>1</v>
      </c>
      <c r="T534" s="748">
        <v>1</v>
      </c>
      <c r="U534" s="704">
        <v>1</v>
      </c>
    </row>
    <row r="535" spans="1:21" ht="14.4" customHeight="1" x14ac:dyDescent="0.3">
      <c r="A535" s="664">
        <v>4</v>
      </c>
      <c r="B535" s="665" t="s">
        <v>2184</v>
      </c>
      <c r="C535" s="665" t="s">
        <v>2432</v>
      </c>
      <c r="D535" s="746" t="s">
        <v>3721</v>
      </c>
      <c r="E535" s="747" t="s">
        <v>2458</v>
      </c>
      <c r="F535" s="665" t="s">
        <v>2426</v>
      </c>
      <c r="G535" s="665" t="s">
        <v>3348</v>
      </c>
      <c r="H535" s="665" t="s">
        <v>545</v>
      </c>
      <c r="I535" s="665" t="s">
        <v>3349</v>
      </c>
      <c r="J535" s="665" t="s">
        <v>3350</v>
      </c>
      <c r="K535" s="665" t="s">
        <v>3351</v>
      </c>
      <c r="L535" s="666">
        <v>141.62</v>
      </c>
      <c r="M535" s="666">
        <v>283.24</v>
      </c>
      <c r="N535" s="665">
        <v>2</v>
      </c>
      <c r="O535" s="748">
        <v>1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4</v>
      </c>
      <c r="B536" s="665" t="s">
        <v>2184</v>
      </c>
      <c r="C536" s="665" t="s">
        <v>2432</v>
      </c>
      <c r="D536" s="746" t="s">
        <v>3721</v>
      </c>
      <c r="E536" s="747" t="s">
        <v>2458</v>
      </c>
      <c r="F536" s="665" t="s">
        <v>2426</v>
      </c>
      <c r="G536" s="665" t="s">
        <v>3352</v>
      </c>
      <c r="H536" s="665" t="s">
        <v>545</v>
      </c>
      <c r="I536" s="665" t="s">
        <v>3353</v>
      </c>
      <c r="J536" s="665" t="s">
        <v>3354</v>
      </c>
      <c r="K536" s="665" t="s">
        <v>3355</v>
      </c>
      <c r="L536" s="666">
        <v>0</v>
      </c>
      <c r="M536" s="666">
        <v>0</v>
      </c>
      <c r="N536" s="665">
        <v>1</v>
      </c>
      <c r="O536" s="748">
        <v>0.5</v>
      </c>
      <c r="P536" s="666">
        <v>0</v>
      </c>
      <c r="Q536" s="681"/>
      <c r="R536" s="665">
        <v>1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4</v>
      </c>
      <c r="B537" s="665" t="s">
        <v>2184</v>
      </c>
      <c r="C537" s="665" t="s">
        <v>2432</v>
      </c>
      <c r="D537" s="746" t="s">
        <v>3721</v>
      </c>
      <c r="E537" s="747" t="s">
        <v>2458</v>
      </c>
      <c r="F537" s="665" t="s">
        <v>2426</v>
      </c>
      <c r="G537" s="665" t="s">
        <v>2986</v>
      </c>
      <c r="H537" s="665" t="s">
        <v>545</v>
      </c>
      <c r="I537" s="665" t="s">
        <v>2987</v>
      </c>
      <c r="J537" s="665" t="s">
        <v>1307</v>
      </c>
      <c r="K537" s="665" t="s">
        <v>2988</v>
      </c>
      <c r="L537" s="666">
        <v>36.54</v>
      </c>
      <c r="M537" s="666">
        <v>73.08</v>
      </c>
      <c r="N537" s="665">
        <v>2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4</v>
      </c>
      <c r="B538" s="665" t="s">
        <v>2184</v>
      </c>
      <c r="C538" s="665" t="s">
        <v>2432</v>
      </c>
      <c r="D538" s="746" t="s">
        <v>3721</v>
      </c>
      <c r="E538" s="747" t="s">
        <v>2458</v>
      </c>
      <c r="F538" s="665" t="s">
        <v>2426</v>
      </c>
      <c r="G538" s="665" t="s">
        <v>2986</v>
      </c>
      <c r="H538" s="665" t="s">
        <v>545</v>
      </c>
      <c r="I538" s="665" t="s">
        <v>3356</v>
      </c>
      <c r="J538" s="665" t="s">
        <v>1307</v>
      </c>
      <c r="K538" s="665" t="s">
        <v>3357</v>
      </c>
      <c r="L538" s="666">
        <v>18.260000000000002</v>
      </c>
      <c r="M538" s="666">
        <v>36.520000000000003</v>
      </c>
      <c r="N538" s="665">
        <v>2</v>
      </c>
      <c r="O538" s="748">
        <v>1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4</v>
      </c>
      <c r="B539" s="665" t="s">
        <v>2184</v>
      </c>
      <c r="C539" s="665" t="s">
        <v>2432</v>
      </c>
      <c r="D539" s="746" t="s">
        <v>3721</v>
      </c>
      <c r="E539" s="747" t="s">
        <v>2458</v>
      </c>
      <c r="F539" s="665" t="s">
        <v>2426</v>
      </c>
      <c r="G539" s="665" t="s">
        <v>2492</v>
      </c>
      <c r="H539" s="665" t="s">
        <v>545</v>
      </c>
      <c r="I539" s="665" t="s">
        <v>2556</v>
      </c>
      <c r="J539" s="665" t="s">
        <v>1532</v>
      </c>
      <c r="K539" s="665" t="s">
        <v>1533</v>
      </c>
      <c r="L539" s="666">
        <v>301.2</v>
      </c>
      <c r="M539" s="666">
        <v>301.2</v>
      </c>
      <c r="N539" s="665">
        <v>1</v>
      </c>
      <c r="O539" s="748">
        <v>0.5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4</v>
      </c>
      <c r="B540" s="665" t="s">
        <v>2184</v>
      </c>
      <c r="C540" s="665" t="s">
        <v>2432</v>
      </c>
      <c r="D540" s="746" t="s">
        <v>3721</v>
      </c>
      <c r="E540" s="747" t="s">
        <v>2458</v>
      </c>
      <c r="F540" s="665" t="s">
        <v>2426</v>
      </c>
      <c r="G540" s="665" t="s">
        <v>3358</v>
      </c>
      <c r="H540" s="665" t="s">
        <v>545</v>
      </c>
      <c r="I540" s="665" t="s">
        <v>3359</v>
      </c>
      <c r="J540" s="665" t="s">
        <v>3360</v>
      </c>
      <c r="K540" s="665" t="s">
        <v>3361</v>
      </c>
      <c r="L540" s="666">
        <v>70.08</v>
      </c>
      <c r="M540" s="666">
        <v>70.08</v>
      </c>
      <c r="N540" s="665">
        <v>1</v>
      </c>
      <c r="O540" s="748">
        <v>1</v>
      </c>
      <c r="P540" s="666">
        <v>70.08</v>
      </c>
      <c r="Q540" s="681">
        <v>1</v>
      </c>
      <c r="R540" s="665">
        <v>1</v>
      </c>
      <c r="S540" s="681">
        <v>1</v>
      </c>
      <c r="T540" s="748">
        <v>1</v>
      </c>
      <c r="U540" s="704">
        <v>1</v>
      </c>
    </row>
    <row r="541" spans="1:21" ht="14.4" customHeight="1" x14ac:dyDescent="0.3">
      <c r="A541" s="664">
        <v>4</v>
      </c>
      <c r="B541" s="665" t="s">
        <v>2184</v>
      </c>
      <c r="C541" s="665" t="s">
        <v>2432</v>
      </c>
      <c r="D541" s="746" t="s">
        <v>3721</v>
      </c>
      <c r="E541" s="747" t="s">
        <v>2458</v>
      </c>
      <c r="F541" s="665" t="s">
        <v>2426</v>
      </c>
      <c r="G541" s="665" t="s">
        <v>2543</v>
      </c>
      <c r="H541" s="665" t="s">
        <v>545</v>
      </c>
      <c r="I541" s="665" t="s">
        <v>1799</v>
      </c>
      <c r="J541" s="665" t="s">
        <v>1800</v>
      </c>
      <c r="K541" s="665" t="s">
        <v>2544</v>
      </c>
      <c r="L541" s="666">
        <v>0</v>
      </c>
      <c r="M541" s="666">
        <v>0</v>
      </c>
      <c r="N541" s="665">
        <v>4</v>
      </c>
      <c r="O541" s="748">
        <v>0.5</v>
      </c>
      <c r="P541" s="666">
        <v>0</v>
      </c>
      <c r="Q541" s="681"/>
      <c r="R541" s="665">
        <v>4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4</v>
      </c>
      <c r="B542" s="665" t="s">
        <v>2184</v>
      </c>
      <c r="C542" s="665" t="s">
        <v>2432</v>
      </c>
      <c r="D542" s="746" t="s">
        <v>3721</v>
      </c>
      <c r="E542" s="747" t="s">
        <v>2458</v>
      </c>
      <c r="F542" s="665" t="s">
        <v>2426</v>
      </c>
      <c r="G542" s="665" t="s">
        <v>2947</v>
      </c>
      <c r="H542" s="665" t="s">
        <v>545</v>
      </c>
      <c r="I542" s="665" t="s">
        <v>3362</v>
      </c>
      <c r="J542" s="665" t="s">
        <v>1216</v>
      </c>
      <c r="K542" s="665" t="s">
        <v>3363</v>
      </c>
      <c r="L542" s="666">
        <v>12.79</v>
      </c>
      <c r="M542" s="666">
        <v>12.79</v>
      </c>
      <c r="N542" s="665">
        <v>1</v>
      </c>
      <c r="O542" s="748">
        <v>1</v>
      </c>
      <c r="P542" s="666">
        <v>12.79</v>
      </c>
      <c r="Q542" s="681">
        <v>1</v>
      </c>
      <c r="R542" s="665">
        <v>1</v>
      </c>
      <c r="S542" s="681">
        <v>1</v>
      </c>
      <c r="T542" s="748">
        <v>1</v>
      </c>
      <c r="U542" s="704">
        <v>1</v>
      </c>
    </row>
    <row r="543" spans="1:21" ht="14.4" customHeight="1" x14ac:dyDescent="0.3">
      <c r="A543" s="664">
        <v>4</v>
      </c>
      <c r="B543" s="665" t="s">
        <v>2184</v>
      </c>
      <c r="C543" s="665" t="s">
        <v>2432</v>
      </c>
      <c r="D543" s="746" t="s">
        <v>3721</v>
      </c>
      <c r="E543" s="747" t="s">
        <v>2458</v>
      </c>
      <c r="F543" s="665" t="s">
        <v>2426</v>
      </c>
      <c r="G543" s="665" t="s">
        <v>3364</v>
      </c>
      <c r="H543" s="665" t="s">
        <v>545</v>
      </c>
      <c r="I543" s="665" t="s">
        <v>3365</v>
      </c>
      <c r="J543" s="665" t="s">
        <v>3366</v>
      </c>
      <c r="K543" s="665" t="s">
        <v>3367</v>
      </c>
      <c r="L543" s="666">
        <v>0</v>
      </c>
      <c r="M543" s="666">
        <v>0</v>
      </c>
      <c r="N543" s="665">
        <v>1</v>
      </c>
      <c r="O543" s="748">
        <v>0.5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4</v>
      </c>
      <c r="B544" s="665" t="s">
        <v>2184</v>
      </c>
      <c r="C544" s="665" t="s">
        <v>2432</v>
      </c>
      <c r="D544" s="746" t="s">
        <v>3721</v>
      </c>
      <c r="E544" s="747" t="s">
        <v>2458</v>
      </c>
      <c r="F544" s="665" t="s">
        <v>2426</v>
      </c>
      <c r="G544" s="665" t="s">
        <v>3368</v>
      </c>
      <c r="H544" s="665" t="s">
        <v>545</v>
      </c>
      <c r="I544" s="665" t="s">
        <v>3369</v>
      </c>
      <c r="J544" s="665" t="s">
        <v>3370</v>
      </c>
      <c r="K544" s="665" t="s">
        <v>3371</v>
      </c>
      <c r="L544" s="666">
        <v>0</v>
      </c>
      <c r="M544" s="666">
        <v>0</v>
      </c>
      <c r="N544" s="665">
        <v>1</v>
      </c>
      <c r="O544" s="748">
        <v>1</v>
      </c>
      <c r="P544" s="666">
        <v>0</v>
      </c>
      <c r="Q544" s="681"/>
      <c r="R544" s="665">
        <v>1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4</v>
      </c>
      <c r="B545" s="665" t="s">
        <v>2184</v>
      </c>
      <c r="C545" s="665" t="s">
        <v>2432</v>
      </c>
      <c r="D545" s="746" t="s">
        <v>3721</v>
      </c>
      <c r="E545" s="747" t="s">
        <v>2458</v>
      </c>
      <c r="F545" s="665" t="s">
        <v>2426</v>
      </c>
      <c r="G545" s="665" t="s">
        <v>3372</v>
      </c>
      <c r="H545" s="665" t="s">
        <v>545</v>
      </c>
      <c r="I545" s="665" t="s">
        <v>3373</v>
      </c>
      <c r="J545" s="665" t="s">
        <v>3374</v>
      </c>
      <c r="K545" s="665" t="s">
        <v>3375</v>
      </c>
      <c r="L545" s="666">
        <v>68.819999999999993</v>
      </c>
      <c r="M545" s="666">
        <v>137.63999999999999</v>
      </c>
      <c r="N545" s="665">
        <v>2</v>
      </c>
      <c r="O545" s="748">
        <v>1</v>
      </c>
      <c r="P545" s="666">
        <v>137.63999999999999</v>
      </c>
      <c r="Q545" s="681">
        <v>1</v>
      </c>
      <c r="R545" s="665">
        <v>2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4</v>
      </c>
      <c r="B546" s="665" t="s">
        <v>2184</v>
      </c>
      <c r="C546" s="665" t="s">
        <v>2432</v>
      </c>
      <c r="D546" s="746" t="s">
        <v>3721</v>
      </c>
      <c r="E546" s="747" t="s">
        <v>2458</v>
      </c>
      <c r="F546" s="665" t="s">
        <v>2426</v>
      </c>
      <c r="G546" s="665" t="s">
        <v>3080</v>
      </c>
      <c r="H546" s="665" t="s">
        <v>545</v>
      </c>
      <c r="I546" s="665" t="s">
        <v>1499</v>
      </c>
      <c r="J546" s="665" t="s">
        <v>1500</v>
      </c>
      <c r="K546" s="665" t="s">
        <v>1089</v>
      </c>
      <c r="L546" s="666">
        <v>50.32</v>
      </c>
      <c r="M546" s="666">
        <v>50.32</v>
      </c>
      <c r="N546" s="665">
        <v>1</v>
      </c>
      <c r="O546" s="748">
        <v>0.5</v>
      </c>
      <c r="P546" s="666">
        <v>50.32</v>
      </c>
      <c r="Q546" s="681">
        <v>1</v>
      </c>
      <c r="R546" s="665">
        <v>1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4</v>
      </c>
      <c r="B547" s="665" t="s">
        <v>2184</v>
      </c>
      <c r="C547" s="665" t="s">
        <v>2432</v>
      </c>
      <c r="D547" s="746" t="s">
        <v>3721</v>
      </c>
      <c r="E547" s="747" t="s">
        <v>2458</v>
      </c>
      <c r="F547" s="665" t="s">
        <v>2427</v>
      </c>
      <c r="G547" s="665" t="s">
        <v>2533</v>
      </c>
      <c r="H547" s="665" t="s">
        <v>545</v>
      </c>
      <c r="I547" s="665" t="s">
        <v>2534</v>
      </c>
      <c r="J547" s="665" t="s">
        <v>2451</v>
      </c>
      <c r="K547" s="665"/>
      <c r="L547" s="666">
        <v>0</v>
      </c>
      <c r="M547" s="666">
        <v>0</v>
      </c>
      <c r="N547" s="665">
        <v>8</v>
      </c>
      <c r="O547" s="748">
        <v>7.5</v>
      </c>
      <c r="P547" s="666">
        <v>0</v>
      </c>
      <c r="Q547" s="681"/>
      <c r="R547" s="665">
        <v>8</v>
      </c>
      <c r="S547" s="681">
        <v>1</v>
      </c>
      <c r="T547" s="748">
        <v>7.5</v>
      </c>
      <c r="U547" s="704">
        <v>1</v>
      </c>
    </row>
    <row r="548" spans="1:21" ht="14.4" customHeight="1" x14ac:dyDescent="0.3">
      <c r="A548" s="664">
        <v>4</v>
      </c>
      <c r="B548" s="665" t="s">
        <v>2184</v>
      </c>
      <c r="C548" s="665" t="s">
        <v>2432</v>
      </c>
      <c r="D548" s="746" t="s">
        <v>3721</v>
      </c>
      <c r="E548" s="747" t="s">
        <v>2458</v>
      </c>
      <c r="F548" s="665" t="s">
        <v>2428</v>
      </c>
      <c r="G548" s="665" t="s">
        <v>2719</v>
      </c>
      <c r="H548" s="665" t="s">
        <v>545</v>
      </c>
      <c r="I548" s="665" t="s">
        <v>2723</v>
      </c>
      <c r="J548" s="665" t="s">
        <v>2724</v>
      </c>
      <c r="K548" s="665" t="s">
        <v>2725</v>
      </c>
      <c r="L548" s="666">
        <v>287</v>
      </c>
      <c r="M548" s="666">
        <v>287</v>
      </c>
      <c r="N548" s="665">
        <v>1</v>
      </c>
      <c r="O548" s="748">
        <v>1</v>
      </c>
      <c r="P548" s="666">
        <v>287</v>
      </c>
      <c r="Q548" s="681">
        <v>1</v>
      </c>
      <c r="R548" s="665">
        <v>1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4</v>
      </c>
      <c r="B549" s="665" t="s">
        <v>2184</v>
      </c>
      <c r="C549" s="665" t="s">
        <v>2432</v>
      </c>
      <c r="D549" s="746" t="s">
        <v>3721</v>
      </c>
      <c r="E549" s="747" t="s">
        <v>2458</v>
      </c>
      <c r="F549" s="665" t="s">
        <v>2428</v>
      </c>
      <c r="G549" s="665" t="s">
        <v>2719</v>
      </c>
      <c r="H549" s="665" t="s">
        <v>545</v>
      </c>
      <c r="I549" s="665" t="s">
        <v>2735</v>
      </c>
      <c r="J549" s="665" t="s">
        <v>2736</v>
      </c>
      <c r="K549" s="665" t="s">
        <v>2737</v>
      </c>
      <c r="L549" s="666">
        <v>291.2</v>
      </c>
      <c r="M549" s="666">
        <v>291.2</v>
      </c>
      <c r="N549" s="665">
        <v>1</v>
      </c>
      <c r="O549" s="748">
        <v>1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4</v>
      </c>
      <c r="B550" s="665" t="s">
        <v>2184</v>
      </c>
      <c r="C550" s="665" t="s">
        <v>2432</v>
      </c>
      <c r="D550" s="746" t="s">
        <v>3721</v>
      </c>
      <c r="E550" s="747" t="s">
        <v>2458</v>
      </c>
      <c r="F550" s="665" t="s">
        <v>2428</v>
      </c>
      <c r="G550" s="665" t="s">
        <v>2719</v>
      </c>
      <c r="H550" s="665" t="s">
        <v>545</v>
      </c>
      <c r="I550" s="665" t="s">
        <v>3376</v>
      </c>
      <c r="J550" s="665" t="s">
        <v>3377</v>
      </c>
      <c r="K550" s="665" t="s">
        <v>3378</v>
      </c>
      <c r="L550" s="666">
        <v>2816</v>
      </c>
      <c r="M550" s="666">
        <v>5632</v>
      </c>
      <c r="N550" s="665">
        <v>2</v>
      </c>
      <c r="O550" s="748">
        <v>1</v>
      </c>
      <c r="P550" s="666">
        <v>5632</v>
      </c>
      <c r="Q550" s="681">
        <v>1</v>
      </c>
      <c r="R550" s="665">
        <v>2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4</v>
      </c>
      <c r="B551" s="665" t="s">
        <v>2184</v>
      </c>
      <c r="C551" s="665" t="s">
        <v>2432</v>
      </c>
      <c r="D551" s="746" t="s">
        <v>3721</v>
      </c>
      <c r="E551" s="747" t="s">
        <v>2458</v>
      </c>
      <c r="F551" s="665" t="s">
        <v>2428</v>
      </c>
      <c r="G551" s="665" t="s">
        <v>2719</v>
      </c>
      <c r="H551" s="665" t="s">
        <v>545</v>
      </c>
      <c r="I551" s="665" t="s">
        <v>2747</v>
      </c>
      <c r="J551" s="665" t="s">
        <v>2748</v>
      </c>
      <c r="K551" s="665" t="s">
        <v>2749</v>
      </c>
      <c r="L551" s="666">
        <v>485.63</v>
      </c>
      <c r="M551" s="666">
        <v>485.63</v>
      </c>
      <c r="N551" s="665">
        <v>1</v>
      </c>
      <c r="O551" s="748">
        <v>1</v>
      </c>
      <c r="P551" s="666">
        <v>485.63</v>
      </c>
      <c r="Q551" s="681">
        <v>1</v>
      </c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4</v>
      </c>
      <c r="B552" s="665" t="s">
        <v>2184</v>
      </c>
      <c r="C552" s="665" t="s">
        <v>2432</v>
      </c>
      <c r="D552" s="746" t="s">
        <v>3721</v>
      </c>
      <c r="E552" s="747" t="s">
        <v>2458</v>
      </c>
      <c r="F552" s="665" t="s">
        <v>2428</v>
      </c>
      <c r="G552" s="665" t="s">
        <v>2719</v>
      </c>
      <c r="H552" s="665" t="s">
        <v>545</v>
      </c>
      <c r="I552" s="665" t="s">
        <v>2750</v>
      </c>
      <c r="J552" s="665" t="s">
        <v>2751</v>
      </c>
      <c r="K552" s="665" t="s">
        <v>2749</v>
      </c>
      <c r="L552" s="666">
        <v>300</v>
      </c>
      <c r="M552" s="666">
        <v>300</v>
      </c>
      <c r="N552" s="665">
        <v>1</v>
      </c>
      <c r="O552" s="748">
        <v>1</v>
      </c>
      <c r="P552" s="666">
        <v>300</v>
      </c>
      <c r="Q552" s="681">
        <v>1</v>
      </c>
      <c r="R552" s="665">
        <v>1</v>
      </c>
      <c r="S552" s="681">
        <v>1</v>
      </c>
      <c r="T552" s="748">
        <v>1</v>
      </c>
      <c r="U552" s="704">
        <v>1</v>
      </c>
    </row>
    <row r="553" spans="1:21" ht="14.4" customHeight="1" x14ac:dyDescent="0.3">
      <c r="A553" s="664">
        <v>4</v>
      </c>
      <c r="B553" s="665" t="s">
        <v>2184</v>
      </c>
      <c r="C553" s="665" t="s">
        <v>2432</v>
      </c>
      <c r="D553" s="746" t="s">
        <v>3721</v>
      </c>
      <c r="E553" s="747" t="s">
        <v>2458</v>
      </c>
      <c r="F553" s="665" t="s">
        <v>2428</v>
      </c>
      <c r="G553" s="665" t="s">
        <v>2719</v>
      </c>
      <c r="H553" s="665" t="s">
        <v>545</v>
      </c>
      <c r="I553" s="665" t="s">
        <v>2752</v>
      </c>
      <c r="J553" s="665" t="s">
        <v>2753</v>
      </c>
      <c r="K553" s="665" t="s">
        <v>2754</v>
      </c>
      <c r="L553" s="666">
        <v>196.43</v>
      </c>
      <c r="M553" s="666">
        <v>196.43</v>
      </c>
      <c r="N553" s="665">
        <v>1</v>
      </c>
      <c r="O553" s="748">
        <v>1</v>
      </c>
      <c r="P553" s="666">
        <v>196.43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4</v>
      </c>
      <c r="B554" s="665" t="s">
        <v>2184</v>
      </c>
      <c r="C554" s="665" t="s">
        <v>2432</v>
      </c>
      <c r="D554" s="746" t="s">
        <v>3721</v>
      </c>
      <c r="E554" s="747" t="s">
        <v>2458</v>
      </c>
      <c r="F554" s="665" t="s">
        <v>2428</v>
      </c>
      <c r="G554" s="665" t="s">
        <v>2719</v>
      </c>
      <c r="H554" s="665" t="s">
        <v>545</v>
      </c>
      <c r="I554" s="665" t="s">
        <v>2755</v>
      </c>
      <c r="J554" s="665" t="s">
        <v>2756</v>
      </c>
      <c r="K554" s="665" t="s">
        <v>2757</v>
      </c>
      <c r="L554" s="666">
        <v>210.33</v>
      </c>
      <c r="M554" s="666">
        <v>210.33</v>
      </c>
      <c r="N554" s="665">
        <v>1</v>
      </c>
      <c r="O554" s="748">
        <v>1</v>
      </c>
      <c r="P554" s="666">
        <v>210.33</v>
      </c>
      <c r="Q554" s="681">
        <v>1</v>
      </c>
      <c r="R554" s="665">
        <v>1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4</v>
      </c>
      <c r="B555" s="665" t="s">
        <v>2184</v>
      </c>
      <c r="C555" s="665" t="s">
        <v>2432</v>
      </c>
      <c r="D555" s="746" t="s">
        <v>3721</v>
      </c>
      <c r="E555" s="747" t="s">
        <v>2458</v>
      </c>
      <c r="F555" s="665" t="s">
        <v>2428</v>
      </c>
      <c r="G555" s="665" t="s">
        <v>2719</v>
      </c>
      <c r="H555" s="665" t="s">
        <v>545</v>
      </c>
      <c r="I555" s="665" t="s">
        <v>2758</v>
      </c>
      <c r="J555" s="665" t="s">
        <v>2759</v>
      </c>
      <c r="K555" s="665" t="s">
        <v>2737</v>
      </c>
      <c r="L555" s="666">
        <v>299</v>
      </c>
      <c r="M555" s="666">
        <v>299</v>
      </c>
      <c r="N555" s="665">
        <v>1</v>
      </c>
      <c r="O555" s="748">
        <v>1</v>
      </c>
      <c r="P555" s="666">
        <v>299</v>
      </c>
      <c r="Q555" s="681">
        <v>1</v>
      </c>
      <c r="R555" s="665">
        <v>1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4</v>
      </c>
      <c r="B556" s="665" t="s">
        <v>2184</v>
      </c>
      <c r="C556" s="665" t="s">
        <v>2432</v>
      </c>
      <c r="D556" s="746" t="s">
        <v>3721</v>
      </c>
      <c r="E556" s="747" t="s">
        <v>2458</v>
      </c>
      <c r="F556" s="665" t="s">
        <v>2428</v>
      </c>
      <c r="G556" s="665" t="s">
        <v>2719</v>
      </c>
      <c r="H556" s="665" t="s">
        <v>545</v>
      </c>
      <c r="I556" s="665" t="s">
        <v>3379</v>
      </c>
      <c r="J556" s="665" t="s">
        <v>3380</v>
      </c>
      <c r="K556" s="665" t="s">
        <v>3381</v>
      </c>
      <c r="L556" s="666">
        <v>856.97</v>
      </c>
      <c r="M556" s="666">
        <v>5141.82</v>
      </c>
      <c r="N556" s="665">
        <v>6</v>
      </c>
      <c r="O556" s="748">
        <v>1</v>
      </c>
      <c r="P556" s="666">
        <v>5141.82</v>
      </c>
      <c r="Q556" s="681">
        <v>1</v>
      </c>
      <c r="R556" s="665">
        <v>6</v>
      </c>
      <c r="S556" s="681">
        <v>1</v>
      </c>
      <c r="T556" s="748">
        <v>1</v>
      </c>
      <c r="U556" s="704">
        <v>1</v>
      </c>
    </row>
    <row r="557" spans="1:21" ht="14.4" customHeight="1" x14ac:dyDescent="0.3">
      <c r="A557" s="664">
        <v>4</v>
      </c>
      <c r="B557" s="665" t="s">
        <v>2184</v>
      </c>
      <c r="C557" s="665" t="s">
        <v>2432</v>
      </c>
      <c r="D557" s="746" t="s">
        <v>3721</v>
      </c>
      <c r="E557" s="747" t="s">
        <v>2458</v>
      </c>
      <c r="F557" s="665" t="s">
        <v>2428</v>
      </c>
      <c r="G557" s="665" t="s">
        <v>2719</v>
      </c>
      <c r="H557" s="665" t="s">
        <v>545</v>
      </c>
      <c r="I557" s="665" t="s">
        <v>3382</v>
      </c>
      <c r="J557" s="665" t="s">
        <v>3383</v>
      </c>
      <c r="K557" s="665" t="s">
        <v>3384</v>
      </c>
      <c r="L557" s="666">
        <v>761.3</v>
      </c>
      <c r="M557" s="666">
        <v>4567.7999999999993</v>
      </c>
      <c r="N557" s="665">
        <v>6</v>
      </c>
      <c r="O557" s="748">
        <v>1</v>
      </c>
      <c r="P557" s="666">
        <v>4567.7999999999993</v>
      </c>
      <c r="Q557" s="681">
        <v>1</v>
      </c>
      <c r="R557" s="665">
        <v>6</v>
      </c>
      <c r="S557" s="681">
        <v>1</v>
      </c>
      <c r="T557" s="748">
        <v>1</v>
      </c>
      <c r="U557" s="704">
        <v>1</v>
      </c>
    </row>
    <row r="558" spans="1:21" ht="14.4" customHeight="1" x14ac:dyDescent="0.3">
      <c r="A558" s="664">
        <v>4</v>
      </c>
      <c r="B558" s="665" t="s">
        <v>2184</v>
      </c>
      <c r="C558" s="665" t="s">
        <v>2432</v>
      </c>
      <c r="D558" s="746" t="s">
        <v>3721</v>
      </c>
      <c r="E558" s="747" t="s">
        <v>2458</v>
      </c>
      <c r="F558" s="665" t="s">
        <v>2428</v>
      </c>
      <c r="G558" s="665" t="s">
        <v>2719</v>
      </c>
      <c r="H558" s="665" t="s">
        <v>545</v>
      </c>
      <c r="I558" s="665" t="s">
        <v>2828</v>
      </c>
      <c r="J558" s="665" t="s">
        <v>2829</v>
      </c>
      <c r="K558" s="665" t="s">
        <v>2830</v>
      </c>
      <c r="L558" s="666">
        <v>159.5</v>
      </c>
      <c r="M558" s="666">
        <v>159.5</v>
      </c>
      <c r="N558" s="665">
        <v>1</v>
      </c>
      <c r="O558" s="748">
        <v>1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4</v>
      </c>
      <c r="B559" s="665" t="s">
        <v>2184</v>
      </c>
      <c r="C559" s="665" t="s">
        <v>2432</v>
      </c>
      <c r="D559" s="746" t="s">
        <v>3721</v>
      </c>
      <c r="E559" s="747" t="s">
        <v>2458</v>
      </c>
      <c r="F559" s="665" t="s">
        <v>2428</v>
      </c>
      <c r="G559" s="665" t="s">
        <v>2719</v>
      </c>
      <c r="H559" s="665" t="s">
        <v>545</v>
      </c>
      <c r="I559" s="665" t="s">
        <v>2831</v>
      </c>
      <c r="J559" s="665" t="s">
        <v>2832</v>
      </c>
      <c r="K559" s="665" t="s">
        <v>2833</v>
      </c>
      <c r="L559" s="666">
        <v>153.5</v>
      </c>
      <c r="M559" s="666">
        <v>307</v>
      </c>
      <c r="N559" s="665">
        <v>2</v>
      </c>
      <c r="O559" s="748">
        <v>1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4</v>
      </c>
      <c r="B560" s="665" t="s">
        <v>2184</v>
      </c>
      <c r="C560" s="665" t="s">
        <v>2432</v>
      </c>
      <c r="D560" s="746" t="s">
        <v>3721</v>
      </c>
      <c r="E560" s="747" t="s">
        <v>2458</v>
      </c>
      <c r="F560" s="665" t="s">
        <v>2428</v>
      </c>
      <c r="G560" s="665" t="s">
        <v>2719</v>
      </c>
      <c r="H560" s="665" t="s">
        <v>545</v>
      </c>
      <c r="I560" s="665" t="s">
        <v>2864</v>
      </c>
      <c r="J560" s="665" t="s">
        <v>2865</v>
      </c>
      <c r="K560" s="665" t="s">
        <v>2866</v>
      </c>
      <c r="L560" s="666">
        <v>1124.9000000000001</v>
      </c>
      <c r="M560" s="666">
        <v>2249.8000000000002</v>
      </c>
      <c r="N560" s="665">
        <v>2</v>
      </c>
      <c r="O560" s="748">
        <v>1</v>
      </c>
      <c r="P560" s="666">
        <v>2249.8000000000002</v>
      </c>
      <c r="Q560" s="681">
        <v>1</v>
      </c>
      <c r="R560" s="665">
        <v>2</v>
      </c>
      <c r="S560" s="681">
        <v>1</v>
      </c>
      <c r="T560" s="748">
        <v>1</v>
      </c>
      <c r="U560" s="704">
        <v>1</v>
      </c>
    </row>
    <row r="561" spans="1:21" ht="14.4" customHeight="1" x14ac:dyDescent="0.3">
      <c r="A561" s="664">
        <v>4</v>
      </c>
      <c r="B561" s="665" t="s">
        <v>2184</v>
      </c>
      <c r="C561" s="665" t="s">
        <v>2432</v>
      </c>
      <c r="D561" s="746" t="s">
        <v>3721</v>
      </c>
      <c r="E561" s="747" t="s">
        <v>2458</v>
      </c>
      <c r="F561" s="665" t="s">
        <v>2428</v>
      </c>
      <c r="G561" s="665" t="s">
        <v>2719</v>
      </c>
      <c r="H561" s="665" t="s">
        <v>545</v>
      </c>
      <c r="I561" s="665" t="s">
        <v>2867</v>
      </c>
      <c r="J561" s="665" t="s">
        <v>2868</v>
      </c>
      <c r="K561" s="665" t="s">
        <v>2749</v>
      </c>
      <c r="L561" s="666">
        <v>590.5</v>
      </c>
      <c r="M561" s="666">
        <v>590.5</v>
      </c>
      <c r="N561" s="665">
        <v>1</v>
      </c>
      <c r="O561" s="748">
        <v>1</v>
      </c>
      <c r="P561" s="666">
        <v>590.5</v>
      </c>
      <c r="Q561" s="681">
        <v>1</v>
      </c>
      <c r="R561" s="665">
        <v>1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4</v>
      </c>
      <c r="B562" s="665" t="s">
        <v>2184</v>
      </c>
      <c r="C562" s="665" t="s">
        <v>2432</v>
      </c>
      <c r="D562" s="746" t="s">
        <v>3721</v>
      </c>
      <c r="E562" s="747" t="s">
        <v>2458</v>
      </c>
      <c r="F562" s="665" t="s">
        <v>2428</v>
      </c>
      <c r="G562" s="665" t="s">
        <v>2719</v>
      </c>
      <c r="H562" s="665" t="s">
        <v>545</v>
      </c>
      <c r="I562" s="665" t="s">
        <v>3162</v>
      </c>
      <c r="J562" s="665" t="s">
        <v>3163</v>
      </c>
      <c r="K562" s="665" t="s">
        <v>2749</v>
      </c>
      <c r="L562" s="666">
        <v>981</v>
      </c>
      <c r="M562" s="666">
        <v>1962</v>
      </c>
      <c r="N562" s="665">
        <v>2</v>
      </c>
      <c r="O562" s="748">
        <v>1</v>
      </c>
      <c r="P562" s="666">
        <v>1962</v>
      </c>
      <c r="Q562" s="681">
        <v>1</v>
      </c>
      <c r="R562" s="665">
        <v>2</v>
      </c>
      <c r="S562" s="681">
        <v>1</v>
      </c>
      <c r="T562" s="748">
        <v>1</v>
      </c>
      <c r="U562" s="704">
        <v>1</v>
      </c>
    </row>
    <row r="563" spans="1:21" ht="14.4" customHeight="1" x14ac:dyDescent="0.3">
      <c r="A563" s="664">
        <v>4</v>
      </c>
      <c r="B563" s="665" t="s">
        <v>2184</v>
      </c>
      <c r="C563" s="665" t="s">
        <v>2432</v>
      </c>
      <c r="D563" s="746" t="s">
        <v>3721</v>
      </c>
      <c r="E563" s="747" t="s">
        <v>2458</v>
      </c>
      <c r="F563" s="665" t="s">
        <v>2428</v>
      </c>
      <c r="G563" s="665" t="s">
        <v>2719</v>
      </c>
      <c r="H563" s="665" t="s">
        <v>545</v>
      </c>
      <c r="I563" s="665" t="s">
        <v>3385</v>
      </c>
      <c r="J563" s="665" t="s">
        <v>3386</v>
      </c>
      <c r="K563" s="665" t="s">
        <v>3387</v>
      </c>
      <c r="L563" s="666">
        <v>188.16</v>
      </c>
      <c r="M563" s="666">
        <v>188.16</v>
      </c>
      <c r="N563" s="665">
        <v>1</v>
      </c>
      <c r="O563" s="748">
        <v>1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4</v>
      </c>
      <c r="B564" s="665" t="s">
        <v>2184</v>
      </c>
      <c r="C564" s="665" t="s">
        <v>2432</v>
      </c>
      <c r="D564" s="746" t="s">
        <v>3721</v>
      </c>
      <c r="E564" s="747" t="s">
        <v>2458</v>
      </c>
      <c r="F564" s="665" t="s">
        <v>2428</v>
      </c>
      <c r="G564" s="665" t="s">
        <v>2719</v>
      </c>
      <c r="H564" s="665" t="s">
        <v>545</v>
      </c>
      <c r="I564" s="665" t="s">
        <v>2903</v>
      </c>
      <c r="J564" s="665" t="s">
        <v>2904</v>
      </c>
      <c r="K564" s="665" t="s">
        <v>2905</v>
      </c>
      <c r="L564" s="666">
        <v>2814.63</v>
      </c>
      <c r="M564" s="666">
        <v>5629.26</v>
      </c>
      <c r="N564" s="665">
        <v>2</v>
      </c>
      <c r="O564" s="748">
        <v>1</v>
      </c>
      <c r="P564" s="666">
        <v>5629.26</v>
      </c>
      <c r="Q564" s="681">
        <v>1</v>
      </c>
      <c r="R564" s="665">
        <v>2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4</v>
      </c>
      <c r="B565" s="665" t="s">
        <v>2184</v>
      </c>
      <c r="C565" s="665" t="s">
        <v>2432</v>
      </c>
      <c r="D565" s="746" t="s">
        <v>3721</v>
      </c>
      <c r="E565" s="747" t="s">
        <v>2458</v>
      </c>
      <c r="F565" s="665" t="s">
        <v>2428</v>
      </c>
      <c r="G565" s="665" t="s">
        <v>2719</v>
      </c>
      <c r="H565" s="665" t="s">
        <v>545</v>
      </c>
      <c r="I565" s="665" t="s">
        <v>3388</v>
      </c>
      <c r="J565" s="665" t="s">
        <v>3389</v>
      </c>
      <c r="K565" s="665" t="s">
        <v>3390</v>
      </c>
      <c r="L565" s="666">
        <v>2411.62</v>
      </c>
      <c r="M565" s="666">
        <v>4823.24</v>
      </c>
      <c r="N565" s="665">
        <v>2</v>
      </c>
      <c r="O565" s="748">
        <v>1</v>
      </c>
      <c r="P565" s="666">
        <v>4823.24</v>
      </c>
      <c r="Q565" s="681">
        <v>1</v>
      </c>
      <c r="R565" s="665">
        <v>2</v>
      </c>
      <c r="S565" s="681">
        <v>1</v>
      </c>
      <c r="T565" s="748">
        <v>1</v>
      </c>
      <c r="U565" s="704">
        <v>1</v>
      </c>
    </row>
    <row r="566" spans="1:21" ht="14.4" customHeight="1" x14ac:dyDescent="0.3">
      <c r="A566" s="664">
        <v>4</v>
      </c>
      <c r="B566" s="665" t="s">
        <v>2184</v>
      </c>
      <c r="C566" s="665" t="s">
        <v>2432</v>
      </c>
      <c r="D566" s="746" t="s">
        <v>3721</v>
      </c>
      <c r="E566" s="747" t="s">
        <v>2458</v>
      </c>
      <c r="F566" s="665" t="s">
        <v>2428</v>
      </c>
      <c r="G566" s="665" t="s">
        <v>2719</v>
      </c>
      <c r="H566" s="665" t="s">
        <v>545</v>
      </c>
      <c r="I566" s="665" t="s">
        <v>2909</v>
      </c>
      <c r="J566" s="665" t="s">
        <v>2910</v>
      </c>
      <c r="K566" s="665" t="s">
        <v>2911</v>
      </c>
      <c r="L566" s="666">
        <v>5341.94</v>
      </c>
      <c r="M566" s="666">
        <v>5341.94</v>
      </c>
      <c r="N566" s="665">
        <v>1</v>
      </c>
      <c r="O566" s="748">
        <v>1</v>
      </c>
      <c r="P566" s="666">
        <v>5341.94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4</v>
      </c>
      <c r="B567" s="665" t="s">
        <v>2184</v>
      </c>
      <c r="C567" s="665" t="s">
        <v>2432</v>
      </c>
      <c r="D567" s="746" t="s">
        <v>3721</v>
      </c>
      <c r="E567" s="747" t="s">
        <v>2458</v>
      </c>
      <c r="F567" s="665" t="s">
        <v>2428</v>
      </c>
      <c r="G567" s="665" t="s">
        <v>2667</v>
      </c>
      <c r="H567" s="665" t="s">
        <v>545</v>
      </c>
      <c r="I567" s="665" t="s">
        <v>2955</v>
      </c>
      <c r="J567" s="665" t="s">
        <v>2953</v>
      </c>
      <c r="K567" s="665" t="s">
        <v>2956</v>
      </c>
      <c r="L567" s="666">
        <v>100</v>
      </c>
      <c r="M567" s="666">
        <v>600</v>
      </c>
      <c r="N567" s="665">
        <v>6</v>
      </c>
      <c r="O567" s="748">
        <v>4</v>
      </c>
      <c r="P567" s="666">
        <v>400</v>
      </c>
      <c r="Q567" s="681">
        <v>0.66666666666666663</v>
      </c>
      <c r="R567" s="665">
        <v>4</v>
      </c>
      <c r="S567" s="681">
        <v>0.66666666666666663</v>
      </c>
      <c r="T567" s="748">
        <v>3</v>
      </c>
      <c r="U567" s="704">
        <v>0.75</v>
      </c>
    </row>
    <row r="568" spans="1:21" ht="14.4" customHeight="1" x14ac:dyDescent="0.3">
      <c r="A568" s="664">
        <v>4</v>
      </c>
      <c r="B568" s="665" t="s">
        <v>2184</v>
      </c>
      <c r="C568" s="665" t="s">
        <v>2432</v>
      </c>
      <c r="D568" s="746" t="s">
        <v>3721</v>
      </c>
      <c r="E568" s="747" t="s">
        <v>2458</v>
      </c>
      <c r="F568" s="665" t="s">
        <v>2428</v>
      </c>
      <c r="G568" s="665" t="s">
        <v>2667</v>
      </c>
      <c r="H568" s="665" t="s">
        <v>545</v>
      </c>
      <c r="I568" s="665" t="s">
        <v>3391</v>
      </c>
      <c r="J568" s="665" t="s">
        <v>3392</v>
      </c>
      <c r="K568" s="665" t="s">
        <v>3393</v>
      </c>
      <c r="L568" s="666">
        <v>1512.58</v>
      </c>
      <c r="M568" s="666">
        <v>1512.58</v>
      </c>
      <c r="N568" s="665">
        <v>1</v>
      </c>
      <c r="O568" s="748">
        <v>1</v>
      </c>
      <c r="P568" s="666">
        <v>1512.58</v>
      </c>
      <c r="Q568" s="681">
        <v>1</v>
      </c>
      <c r="R568" s="665">
        <v>1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4</v>
      </c>
      <c r="B569" s="665" t="s">
        <v>2184</v>
      </c>
      <c r="C569" s="665" t="s">
        <v>2432</v>
      </c>
      <c r="D569" s="746" t="s">
        <v>3721</v>
      </c>
      <c r="E569" s="747" t="s">
        <v>2458</v>
      </c>
      <c r="F569" s="665" t="s">
        <v>2428</v>
      </c>
      <c r="G569" s="665" t="s">
        <v>2667</v>
      </c>
      <c r="H569" s="665" t="s">
        <v>545</v>
      </c>
      <c r="I569" s="665" t="s">
        <v>3394</v>
      </c>
      <c r="J569" s="665" t="s">
        <v>3395</v>
      </c>
      <c r="K569" s="665" t="s">
        <v>3396</v>
      </c>
      <c r="L569" s="666">
        <v>438.75</v>
      </c>
      <c r="M569" s="666">
        <v>438.75</v>
      </c>
      <c r="N569" s="665">
        <v>1</v>
      </c>
      <c r="O569" s="748">
        <v>1</v>
      </c>
      <c r="P569" s="666">
        <v>438.75</v>
      </c>
      <c r="Q569" s="681">
        <v>1</v>
      </c>
      <c r="R569" s="665">
        <v>1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4</v>
      </c>
      <c r="B570" s="665" t="s">
        <v>2184</v>
      </c>
      <c r="C570" s="665" t="s">
        <v>2432</v>
      </c>
      <c r="D570" s="746" t="s">
        <v>3721</v>
      </c>
      <c r="E570" s="747" t="s">
        <v>2458</v>
      </c>
      <c r="F570" s="665" t="s">
        <v>2428</v>
      </c>
      <c r="G570" s="665" t="s">
        <v>2667</v>
      </c>
      <c r="H570" s="665" t="s">
        <v>545</v>
      </c>
      <c r="I570" s="665" t="s">
        <v>3397</v>
      </c>
      <c r="J570" s="665" t="s">
        <v>3398</v>
      </c>
      <c r="K570" s="665" t="s">
        <v>3399</v>
      </c>
      <c r="L570" s="666">
        <v>277.88</v>
      </c>
      <c r="M570" s="666">
        <v>277.88</v>
      </c>
      <c r="N570" s="665">
        <v>1</v>
      </c>
      <c r="O570" s="748">
        <v>1</v>
      </c>
      <c r="P570" s="666">
        <v>277.88</v>
      </c>
      <c r="Q570" s="681">
        <v>1</v>
      </c>
      <c r="R570" s="665">
        <v>1</v>
      </c>
      <c r="S570" s="681">
        <v>1</v>
      </c>
      <c r="T570" s="748">
        <v>1</v>
      </c>
      <c r="U570" s="704">
        <v>1</v>
      </c>
    </row>
    <row r="571" spans="1:21" ht="14.4" customHeight="1" x14ac:dyDescent="0.3">
      <c r="A571" s="664">
        <v>4</v>
      </c>
      <c r="B571" s="665" t="s">
        <v>2184</v>
      </c>
      <c r="C571" s="665" t="s">
        <v>2432</v>
      </c>
      <c r="D571" s="746" t="s">
        <v>3721</v>
      </c>
      <c r="E571" s="747" t="s">
        <v>2458</v>
      </c>
      <c r="F571" s="665" t="s">
        <v>2428</v>
      </c>
      <c r="G571" s="665" t="s">
        <v>2685</v>
      </c>
      <c r="H571" s="665" t="s">
        <v>545</v>
      </c>
      <c r="I571" s="665" t="s">
        <v>2914</v>
      </c>
      <c r="J571" s="665" t="s">
        <v>2915</v>
      </c>
      <c r="K571" s="665" t="s">
        <v>2916</v>
      </c>
      <c r="L571" s="666">
        <v>410</v>
      </c>
      <c r="M571" s="666">
        <v>1230</v>
      </c>
      <c r="N571" s="665">
        <v>3</v>
      </c>
      <c r="O571" s="748">
        <v>3</v>
      </c>
      <c r="P571" s="666">
        <v>1230</v>
      </c>
      <c r="Q571" s="681">
        <v>1</v>
      </c>
      <c r="R571" s="665">
        <v>3</v>
      </c>
      <c r="S571" s="681">
        <v>1</v>
      </c>
      <c r="T571" s="748">
        <v>3</v>
      </c>
      <c r="U571" s="704">
        <v>1</v>
      </c>
    </row>
    <row r="572" spans="1:21" ht="14.4" customHeight="1" x14ac:dyDescent="0.3">
      <c r="A572" s="664">
        <v>4</v>
      </c>
      <c r="B572" s="665" t="s">
        <v>2184</v>
      </c>
      <c r="C572" s="665" t="s">
        <v>2432</v>
      </c>
      <c r="D572" s="746" t="s">
        <v>3721</v>
      </c>
      <c r="E572" s="747" t="s">
        <v>2459</v>
      </c>
      <c r="F572" s="665" t="s">
        <v>2426</v>
      </c>
      <c r="G572" s="665" t="s">
        <v>3400</v>
      </c>
      <c r="H572" s="665" t="s">
        <v>545</v>
      </c>
      <c r="I572" s="665" t="s">
        <v>3401</v>
      </c>
      <c r="J572" s="665" t="s">
        <v>764</v>
      </c>
      <c r="K572" s="665" t="s">
        <v>3402</v>
      </c>
      <c r="L572" s="666">
        <v>0</v>
      </c>
      <c r="M572" s="666">
        <v>0</v>
      </c>
      <c r="N572" s="665">
        <v>1</v>
      </c>
      <c r="O572" s="748">
        <v>1</v>
      </c>
      <c r="P572" s="666">
        <v>0</v>
      </c>
      <c r="Q572" s="681"/>
      <c r="R572" s="665">
        <v>1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4</v>
      </c>
      <c r="B573" s="665" t="s">
        <v>2184</v>
      </c>
      <c r="C573" s="665" t="s">
        <v>2432</v>
      </c>
      <c r="D573" s="746" t="s">
        <v>3721</v>
      </c>
      <c r="E573" s="747" t="s">
        <v>2459</v>
      </c>
      <c r="F573" s="665" t="s">
        <v>2426</v>
      </c>
      <c r="G573" s="665" t="s">
        <v>2599</v>
      </c>
      <c r="H573" s="665" t="s">
        <v>545</v>
      </c>
      <c r="I573" s="665" t="s">
        <v>3302</v>
      </c>
      <c r="J573" s="665" t="s">
        <v>1540</v>
      </c>
      <c r="K573" s="665" t="s">
        <v>3303</v>
      </c>
      <c r="L573" s="666">
        <v>733.55</v>
      </c>
      <c r="M573" s="666">
        <v>12470.349999999999</v>
      </c>
      <c r="N573" s="665">
        <v>17</v>
      </c>
      <c r="O573" s="748">
        <v>5.5</v>
      </c>
      <c r="P573" s="666">
        <v>12470.349999999999</v>
      </c>
      <c r="Q573" s="681">
        <v>1</v>
      </c>
      <c r="R573" s="665">
        <v>17</v>
      </c>
      <c r="S573" s="681">
        <v>1</v>
      </c>
      <c r="T573" s="748">
        <v>5.5</v>
      </c>
      <c r="U573" s="704">
        <v>1</v>
      </c>
    </row>
    <row r="574" spans="1:21" ht="14.4" customHeight="1" x14ac:dyDescent="0.3">
      <c r="A574" s="664">
        <v>4</v>
      </c>
      <c r="B574" s="665" t="s">
        <v>2184</v>
      </c>
      <c r="C574" s="665" t="s">
        <v>2432</v>
      </c>
      <c r="D574" s="746" t="s">
        <v>3721</v>
      </c>
      <c r="E574" s="747" t="s">
        <v>2459</v>
      </c>
      <c r="F574" s="665" t="s">
        <v>2426</v>
      </c>
      <c r="G574" s="665" t="s">
        <v>2599</v>
      </c>
      <c r="H574" s="665" t="s">
        <v>545</v>
      </c>
      <c r="I574" s="665" t="s">
        <v>3302</v>
      </c>
      <c r="J574" s="665" t="s">
        <v>1540</v>
      </c>
      <c r="K574" s="665" t="s">
        <v>3303</v>
      </c>
      <c r="L574" s="666">
        <v>760.22</v>
      </c>
      <c r="M574" s="666">
        <v>11403.3</v>
      </c>
      <c r="N574" s="665">
        <v>15</v>
      </c>
      <c r="O574" s="748">
        <v>4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4</v>
      </c>
      <c r="B575" s="665" t="s">
        <v>2184</v>
      </c>
      <c r="C575" s="665" t="s">
        <v>2432</v>
      </c>
      <c r="D575" s="746" t="s">
        <v>3721</v>
      </c>
      <c r="E575" s="747" t="s">
        <v>2459</v>
      </c>
      <c r="F575" s="665" t="s">
        <v>2426</v>
      </c>
      <c r="G575" s="665" t="s">
        <v>3403</v>
      </c>
      <c r="H575" s="665" t="s">
        <v>545</v>
      </c>
      <c r="I575" s="665" t="s">
        <v>3404</v>
      </c>
      <c r="J575" s="665" t="s">
        <v>3405</v>
      </c>
      <c r="K575" s="665" t="s">
        <v>2278</v>
      </c>
      <c r="L575" s="666">
        <v>38.56</v>
      </c>
      <c r="M575" s="666">
        <v>77.12</v>
      </c>
      <c r="N575" s="665">
        <v>2</v>
      </c>
      <c r="O575" s="748">
        <v>1</v>
      </c>
      <c r="P575" s="666">
        <v>77.12</v>
      </c>
      <c r="Q575" s="681">
        <v>1</v>
      </c>
      <c r="R575" s="665">
        <v>2</v>
      </c>
      <c r="S575" s="681">
        <v>1</v>
      </c>
      <c r="T575" s="748">
        <v>1</v>
      </c>
      <c r="U575" s="704">
        <v>1</v>
      </c>
    </row>
    <row r="576" spans="1:21" ht="14.4" customHeight="1" x14ac:dyDescent="0.3">
      <c r="A576" s="664">
        <v>4</v>
      </c>
      <c r="B576" s="665" t="s">
        <v>2184</v>
      </c>
      <c r="C576" s="665" t="s">
        <v>2432</v>
      </c>
      <c r="D576" s="746" t="s">
        <v>3721</v>
      </c>
      <c r="E576" s="747" t="s">
        <v>2459</v>
      </c>
      <c r="F576" s="665" t="s">
        <v>2426</v>
      </c>
      <c r="G576" s="665" t="s">
        <v>2503</v>
      </c>
      <c r="H576" s="665" t="s">
        <v>545</v>
      </c>
      <c r="I576" s="665" t="s">
        <v>2517</v>
      </c>
      <c r="J576" s="665" t="s">
        <v>1524</v>
      </c>
      <c r="K576" s="665" t="s">
        <v>2518</v>
      </c>
      <c r="L576" s="666">
        <v>374.79</v>
      </c>
      <c r="M576" s="666">
        <v>29608.410000000003</v>
      </c>
      <c r="N576" s="665">
        <v>79</v>
      </c>
      <c r="O576" s="748">
        <v>8</v>
      </c>
      <c r="P576" s="666">
        <v>18364.710000000003</v>
      </c>
      <c r="Q576" s="681">
        <v>0.620253164556962</v>
      </c>
      <c r="R576" s="665">
        <v>49</v>
      </c>
      <c r="S576" s="681">
        <v>0.620253164556962</v>
      </c>
      <c r="T576" s="748">
        <v>5.5</v>
      </c>
      <c r="U576" s="704">
        <v>0.6875</v>
      </c>
    </row>
    <row r="577" spans="1:21" ht="14.4" customHeight="1" x14ac:dyDescent="0.3">
      <c r="A577" s="664">
        <v>4</v>
      </c>
      <c r="B577" s="665" t="s">
        <v>2184</v>
      </c>
      <c r="C577" s="665" t="s">
        <v>2432</v>
      </c>
      <c r="D577" s="746" t="s">
        <v>3721</v>
      </c>
      <c r="E577" s="747" t="s">
        <v>2459</v>
      </c>
      <c r="F577" s="665" t="s">
        <v>2426</v>
      </c>
      <c r="G577" s="665" t="s">
        <v>2503</v>
      </c>
      <c r="H577" s="665" t="s">
        <v>545</v>
      </c>
      <c r="I577" s="665" t="s">
        <v>3065</v>
      </c>
      <c r="J577" s="665" t="s">
        <v>2505</v>
      </c>
      <c r="K577" s="665" t="s">
        <v>3066</v>
      </c>
      <c r="L577" s="666">
        <v>0</v>
      </c>
      <c r="M577" s="666">
        <v>0</v>
      </c>
      <c r="N577" s="665">
        <v>4</v>
      </c>
      <c r="O577" s="748">
        <v>1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4</v>
      </c>
      <c r="B578" s="665" t="s">
        <v>2184</v>
      </c>
      <c r="C578" s="665" t="s">
        <v>2432</v>
      </c>
      <c r="D578" s="746" t="s">
        <v>3721</v>
      </c>
      <c r="E578" s="747" t="s">
        <v>2459</v>
      </c>
      <c r="F578" s="665" t="s">
        <v>2426</v>
      </c>
      <c r="G578" s="665" t="s">
        <v>2503</v>
      </c>
      <c r="H578" s="665" t="s">
        <v>545</v>
      </c>
      <c r="I578" s="665" t="s">
        <v>2519</v>
      </c>
      <c r="J578" s="665" t="s">
        <v>1524</v>
      </c>
      <c r="K578" s="665" t="s">
        <v>2518</v>
      </c>
      <c r="L578" s="666">
        <v>374.79</v>
      </c>
      <c r="M578" s="666">
        <v>2248.7400000000002</v>
      </c>
      <c r="N578" s="665">
        <v>6</v>
      </c>
      <c r="O578" s="748">
        <v>0.5</v>
      </c>
      <c r="P578" s="666">
        <v>2248.7400000000002</v>
      </c>
      <c r="Q578" s="681">
        <v>1</v>
      </c>
      <c r="R578" s="665">
        <v>6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4</v>
      </c>
      <c r="B579" s="665" t="s">
        <v>2184</v>
      </c>
      <c r="C579" s="665" t="s">
        <v>2432</v>
      </c>
      <c r="D579" s="746" t="s">
        <v>3721</v>
      </c>
      <c r="E579" s="747" t="s">
        <v>2459</v>
      </c>
      <c r="F579" s="665" t="s">
        <v>2426</v>
      </c>
      <c r="G579" s="665" t="s">
        <v>2492</v>
      </c>
      <c r="H579" s="665" t="s">
        <v>545</v>
      </c>
      <c r="I579" s="665" t="s">
        <v>2507</v>
      </c>
      <c r="J579" s="665" t="s">
        <v>1532</v>
      </c>
      <c r="K579" s="665" t="s">
        <v>1533</v>
      </c>
      <c r="L579" s="666">
        <v>185.26</v>
      </c>
      <c r="M579" s="666">
        <v>1667.34</v>
      </c>
      <c r="N579" s="665">
        <v>9</v>
      </c>
      <c r="O579" s="748">
        <v>3.5</v>
      </c>
      <c r="P579" s="666">
        <v>1111.56</v>
      </c>
      <c r="Q579" s="681">
        <v>0.66666666666666663</v>
      </c>
      <c r="R579" s="665">
        <v>6</v>
      </c>
      <c r="S579" s="681">
        <v>0.66666666666666663</v>
      </c>
      <c r="T579" s="748">
        <v>2.5</v>
      </c>
      <c r="U579" s="704">
        <v>0.7142857142857143</v>
      </c>
    </row>
    <row r="580" spans="1:21" ht="14.4" customHeight="1" x14ac:dyDescent="0.3">
      <c r="A580" s="664">
        <v>4</v>
      </c>
      <c r="B580" s="665" t="s">
        <v>2184</v>
      </c>
      <c r="C580" s="665" t="s">
        <v>2432</v>
      </c>
      <c r="D580" s="746" t="s">
        <v>3721</v>
      </c>
      <c r="E580" s="747" t="s">
        <v>2459</v>
      </c>
      <c r="F580" s="665" t="s">
        <v>2426</v>
      </c>
      <c r="G580" s="665" t="s">
        <v>2492</v>
      </c>
      <c r="H580" s="665" t="s">
        <v>545</v>
      </c>
      <c r="I580" s="665" t="s">
        <v>2556</v>
      </c>
      <c r="J580" s="665" t="s">
        <v>1532</v>
      </c>
      <c r="K580" s="665" t="s">
        <v>1533</v>
      </c>
      <c r="L580" s="666">
        <v>301.2</v>
      </c>
      <c r="M580" s="666">
        <v>301.2</v>
      </c>
      <c r="N580" s="665">
        <v>1</v>
      </c>
      <c r="O580" s="748">
        <v>0.5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4</v>
      </c>
      <c r="B581" s="665" t="s">
        <v>2184</v>
      </c>
      <c r="C581" s="665" t="s">
        <v>2432</v>
      </c>
      <c r="D581" s="746" t="s">
        <v>3721</v>
      </c>
      <c r="E581" s="747" t="s">
        <v>2459</v>
      </c>
      <c r="F581" s="665" t="s">
        <v>2426</v>
      </c>
      <c r="G581" s="665" t="s">
        <v>2508</v>
      </c>
      <c r="H581" s="665" t="s">
        <v>545</v>
      </c>
      <c r="I581" s="665" t="s">
        <v>2945</v>
      </c>
      <c r="J581" s="665" t="s">
        <v>978</v>
      </c>
      <c r="K581" s="665" t="s">
        <v>2946</v>
      </c>
      <c r="L581" s="666">
        <v>54.23</v>
      </c>
      <c r="M581" s="666">
        <v>162.69</v>
      </c>
      <c r="N581" s="665">
        <v>3</v>
      </c>
      <c r="O581" s="748">
        <v>1.5</v>
      </c>
      <c r="P581" s="666">
        <v>54.23</v>
      </c>
      <c r="Q581" s="681">
        <v>0.33333333333333331</v>
      </c>
      <c r="R581" s="665">
        <v>1</v>
      </c>
      <c r="S581" s="681">
        <v>0.33333333333333331</v>
      </c>
      <c r="T581" s="748">
        <v>1</v>
      </c>
      <c r="U581" s="704">
        <v>0.66666666666666663</v>
      </c>
    </row>
    <row r="582" spans="1:21" ht="14.4" customHeight="1" x14ac:dyDescent="0.3">
      <c r="A582" s="664">
        <v>4</v>
      </c>
      <c r="B582" s="665" t="s">
        <v>2184</v>
      </c>
      <c r="C582" s="665" t="s">
        <v>2432</v>
      </c>
      <c r="D582" s="746" t="s">
        <v>3721</v>
      </c>
      <c r="E582" s="747" t="s">
        <v>2459</v>
      </c>
      <c r="F582" s="665" t="s">
        <v>2426</v>
      </c>
      <c r="G582" s="665" t="s">
        <v>3406</v>
      </c>
      <c r="H582" s="665" t="s">
        <v>545</v>
      </c>
      <c r="I582" s="665" t="s">
        <v>3407</v>
      </c>
      <c r="J582" s="665" t="s">
        <v>3408</v>
      </c>
      <c r="K582" s="665" t="s">
        <v>3409</v>
      </c>
      <c r="L582" s="666">
        <v>0</v>
      </c>
      <c r="M582" s="666">
        <v>0</v>
      </c>
      <c r="N582" s="665">
        <v>3</v>
      </c>
      <c r="O582" s="748">
        <v>1</v>
      </c>
      <c r="P582" s="666">
        <v>0</v>
      </c>
      <c r="Q582" s="681"/>
      <c r="R582" s="665">
        <v>3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4</v>
      </c>
      <c r="B583" s="665" t="s">
        <v>2184</v>
      </c>
      <c r="C583" s="665" t="s">
        <v>2432</v>
      </c>
      <c r="D583" s="746" t="s">
        <v>3721</v>
      </c>
      <c r="E583" s="747" t="s">
        <v>2459</v>
      </c>
      <c r="F583" s="665" t="s">
        <v>2426</v>
      </c>
      <c r="G583" s="665" t="s">
        <v>3406</v>
      </c>
      <c r="H583" s="665" t="s">
        <v>545</v>
      </c>
      <c r="I583" s="665" t="s">
        <v>3410</v>
      </c>
      <c r="J583" s="665" t="s">
        <v>3408</v>
      </c>
      <c r="K583" s="665" t="s">
        <v>3411</v>
      </c>
      <c r="L583" s="666">
        <v>90.6</v>
      </c>
      <c r="M583" s="666">
        <v>271.79999999999995</v>
      </c>
      <c r="N583" s="665">
        <v>3</v>
      </c>
      <c r="O583" s="748">
        <v>1</v>
      </c>
      <c r="P583" s="666"/>
      <c r="Q583" s="681">
        <v>0</v>
      </c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4</v>
      </c>
      <c r="B584" s="665" t="s">
        <v>2184</v>
      </c>
      <c r="C584" s="665" t="s">
        <v>2432</v>
      </c>
      <c r="D584" s="746" t="s">
        <v>3721</v>
      </c>
      <c r="E584" s="747" t="s">
        <v>2459</v>
      </c>
      <c r="F584" s="665" t="s">
        <v>2426</v>
      </c>
      <c r="G584" s="665" t="s">
        <v>3406</v>
      </c>
      <c r="H584" s="665" t="s">
        <v>545</v>
      </c>
      <c r="I584" s="665" t="s">
        <v>3412</v>
      </c>
      <c r="J584" s="665" t="s">
        <v>3408</v>
      </c>
      <c r="K584" s="665" t="s">
        <v>3413</v>
      </c>
      <c r="L584" s="666">
        <v>0</v>
      </c>
      <c r="M584" s="666">
        <v>0</v>
      </c>
      <c r="N584" s="665">
        <v>3</v>
      </c>
      <c r="O584" s="748">
        <v>1</v>
      </c>
      <c r="P584" s="666"/>
      <c r="Q584" s="681"/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4</v>
      </c>
      <c r="B585" s="665" t="s">
        <v>2184</v>
      </c>
      <c r="C585" s="665" t="s">
        <v>2432</v>
      </c>
      <c r="D585" s="746" t="s">
        <v>3721</v>
      </c>
      <c r="E585" s="747" t="s">
        <v>2459</v>
      </c>
      <c r="F585" s="665" t="s">
        <v>2426</v>
      </c>
      <c r="G585" s="665" t="s">
        <v>3414</v>
      </c>
      <c r="H585" s="665" t="s">
        <v>545</v>
      </c>
      <c r="I585" s="665" t="s">
        <v>3415</v>
      </c>
      <c r="J585" s="665" t="s">
        <v>656</v>
      </c>
      <c r="K585" s="665" t="s">
        <v>3416</v>
      </c>
      <c r="L585" s="666">
        <v>85.76</v>
      </c>
      <c r="M585" s="666">
        <v>171.52</v>
      </c>
      <c r="N585" s="665">
        <v>2</v>
      </c>
      <c r="O585" s="748">
        <v>1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4</v>
      </c>
      <c r="B586" s="665" t="s">
        <v>2184</v>
      </c>
      <c r="C586" s="665" t="s">
        <v>2432</v>
      </c>
      <c r="D586" s="746" t="s">
        <v>3721</v>
      </c>
      <c r="E586" s="747" t="s">
        <v>2459</v>
      </c>
      <c r="F586" s="665" t="s">
        <v>2426</v>
      </c>
      <c r="G586" s="665" t="s">
        <v>2718</v>
      </c>
      <c r="H586" s="665" t="s">
        <v>545</v>
      </c>
      <c r="I586" s="665" t="s">
        <v>3417</v>
      </c>
      <c r="J586" s="665" t="s">
        <v>2951</v>
      </c>
      <c r="K586" s="665" t="s">
        <v>1519</v>
      </c>
      <c r="L586" s="666">
        <v>0</v>
      </c>
      <c r="M586" s="666">
        <v>0</v>
      </c>
      <c r="N586" s="665">
        <v>1</v>
      </c>
      <c r="O586" s="748">
        <v>1</v>
      </c>
      <c r="P586" s="666"/>
      <c r="Q586" s="681"/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4</v>
      </c>
      <c r="B587" s="665" t="s">
        <v>2184</v>
      </c>
      <c r="C587" s="665" t="s">
        <v>2432</v>
      </c>
      <c r="D587" s="746" t="s">
        <v>3721</v>
      </c>
      <c r="E587" s="747" t="s">
        <v>2459</v>
      </c>
      <c r="F587" s="665" t="s">
        <v>2426</v>
      </c>
      <c r="G587" s="665" t="s">
        <v>2493</v>
      </c>
      <c r="H587" s="665" t="s">
        <v>1027</v>
      </c>
      <c r="I587" s="665" t="s">
        <v>1118</v>
      </c>
      <c r="J587" s="665" t="s">
        <v>1119</v>
      </c>
      <c r="K587" s="665" t="s">
        <v>1120</v>
      </c>
      <c r="L587" s="666">
        <v>133.94</v>
      </c>
      <c r="M587" s="666">
        <v>535.76</v>
      </c>
      <c r="N587" s="665">
        <v>4</v>
      </c>
      <c r="O587" s="748">
        <v>1.5</v>
      </c>
      <c r="P587" s="666">
        <v>267.88</v>
      </c>
      <c r="Q587" s="681">
        <v>0.5</v>
      </c>
      <c r="R587" s="665">
        <v>2</v>
      </c>
      <c r="S587" s="681">
        <v>0.5</v>
      </c>
      <c r="T587" s="748">
        <v>1</v>
      </c>
      <c r="U587" s="704">
        <v>0.66666666666666663</v>
      </c>
    </row>
    <row r="588" spans="1:21" ht="14.4" customHeight="1" x14ac:dyDescent="0.3">
      <c r="A588" s="664">
        <v>4</v>
      </c>
      <c r="B588" s="665" t="s">
        <v>2184</v>
      </c>
      <c r="C588" s="665" t="s">
        <v>2432</v>
      </c>
      <c r="D588" s="746" t="s">
        <v>3721</v>
      </c>
      <c r="E588" s="747" t="s">
        <v>2459</v>
      </c>
      <c r="F588" s="665" t="s">
        <v>2428</v>
      </c>
      <c r="G588" s="665" t="s">
        <v>2667</v>
      </c>
      <c r="H588" s="665" t="s">
        <v>545</v>
      </c>
      <c r="I588" s="665" t="s">
        <v>3418</v>
      </c>
      <c r="J588" s="665" t="s">
        <v>2953</v>
      </c>
      <c r="K588" s="665" t="s">
        <v>3419</v>
      </c>
      <c r="L588" s="666">
        <v>56.25</v>
      </c>
      <c r="M588" s="666">
        <v>112.5</v>
      </c>
      <c r="N588" s="665">
        <v>2</v>
      </c>
      <c r="O588" s="748">
        <v>1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4</v>
      </c>
      <c r="B589" s="665" t="s">
        <v>2184</v>
      </c>
      <c r="C589" s="665" t="s">
        <v>2432</v>
      </c>
      <c r="D589" s="746" t="s">
        <v>3721</v>
      </c>
      <c r="E589" s="747" t="s">
        <v>2459</v>
      </c>
      <c r="F589" s="665" t="s">
        <v>2428</v>
      </c>
      <c r="G589" s="665" t="s">
        <v>2685</v>
      </c>
      <c r="H589" s="665" t="s">
        <v>545</v>
      </c>
      <c r="I589" s="665" t="s">
        <v>2914</v>
      </c>
      <c r="J589" s="665" t="s">
        <v>2915</v>
      </c>
      <c r="K589" s="665" t="s">
        <v>2916</v>
      </c>
      <c r="L589" s="666">
        <v>410</v>
      </c>
      <c r="M589" s="666">
        <v>3280</v>
      </c>
      <c r="N589" s="665">
        <v>8</v>
      </c>
      <c r="O589" s="748">
        <v>8</v>
      </c>
      <c r="P589" s="666">
        <v>3280</v>
      </c>
      <c r="Q589" s="681">
        <v>1</v>
      </c>
      <c r="R589" s="665">
        <v>8</v>
      </c>
      <c r="S589" s="681">
        <v>1</v>
      </c>
      <c r="T589" s="748">
        <v>8</v>
      </c>
      <c r="U589" s="704">
        <v>1</v>
      </c>
    </row>
    <row r="590" spans="1:21" ht="14.4" customHeight="1" x14ac:dyDescent="0.3">
      <c r="A590" s="664">
        <v>4</v>
      </c>
      <c r="B590" s="665" t="s">
        <v>2184</v>
      </c>
      <c r="C590" s="665" t="s">
        <v>2432</v>
      </c>
      <c r="D590" s="746" t="s">
        <v>3721</v>
      </c>
      <c r="E590" s="747" t="s">
        <v>2459</v>
      </c>
      <c r="F590" s="665" t="s">
        <v>2428</v>
      </c>
      <c r="G590" s="665" t="s">
        <v>2917</v>
      </c>
      <c r="H590" s="665" t="s">
        <v>545</v>
      </c>
      <c r="I590" s="665" t="s">
        <v>3420</v>
      </c>
      <c r="J590" s="665" t="s">
        <v>3421</v>
      </c>
      <c r="K590" s="665" t="s">
        <v>3422</v>
      </c>
      <c r="L590" s="666">
        <v>758.67</v>
      </c>
      <c r="M590" s="666">
        <v>758.67</v>
      </c>
      <c r="N590" s="665">
        <v>1</v>
      </c>
      <c r="O590" s="748">
        <v>1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4</v>
      </c>
      <c r="B591" s="665" t="s">
        <v>2184</v>
      </c>
      <c r="C591" s="665" t="s">
        <v>2432</v>
      </c>
      <c r="D591" s="746" t="s">
        <v>3721</v>
      </c>
      <c r="E591" s="747" t="s">
        <v>2460</v>
      </c>
      <c r="F591" s="665" t="s">
        <v>2426</v>
      </c>
      <c r="G591" s="665" t="s">
        <v>2481</v>
      </c>
      <c r="H591" s="665" t="s">
        <v>545</v>
      </c>
      <c r="I591" s="665" t="s">
        <v>3423</v>
      </c>
      <c r="J591" s="665" t="s">
        <v>3424</v>
      </c>
      <c r="K591" s="665" t="s">
        <v>3425</v>
      </c>
      <c r="L591" s="666">
        <v>0</v>
      </c>
      <c r="M591" s="666">
        <v>0</v>
      </c>
      <c r="N591" s="665">
        <v>1</v>
      </c>
      <c r="O591" s="748">
        <v>1</v>
      </c>
      <c r="P591" s="666">
        <v>0</v>
      </c>
      <c r="Q591" s="681"/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4</v>
      </c>
      <c r="B592" s="665" t="s">
        <v>2184</v>
      </c>
      <c r="C592" s="665" t="s">
        <v>2432</v>
      </c>
      <c r="D592" s="746" t="s">
        <v>3721</v>
      </c>
      <c r="E592" s="747" t="s">
        <v>2460</v>
      </c>
      <c r="F592" s="665" t="s">
        <v>2426</v>
      </c>
      <c r="G592" s="665" t="s">
        <v>3426</v>
      </c>
      <c r="H592" s="665" t="s">
        <v>545</v>
      </c>
      <c r="I592" s="665" t="s">
        <v>3427</v>
      </c>
      <c r="J592" s="665" t="s">
        <v>3428</v>
      </c>
      <c r="K592" s="665" t="s">
        <v>1797</v>
      </c>
      <c r="L592" s="666">
        <v>150.1</v>
      </c>
      <c r="M592" s="666">
        <v>450.29999999999995</v>
      </c>
      <c r="N592" s="665">
        <v>3</v>
      </c>
      <c r="O592" s="748">
        <v>0.5</v>
      </c>
      <c r="P592" s="666">
        <v>450.29999999999995</v>
      </c>
      <c r="Q592" s="681">
        <v>1</v>
      </c>
      <c r="R592" s="665">
        <v>3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4</v>
      </c>
      <c r="B593" s="665" t="s">
        <v>2184</v>
      </c>
      <c r="C593" s="665" t="s">
        <v>2432</v>
      </c>
      <c r="D593" s="746" t="s">
        <v>3721</v>
      </c>
      <c r="E593" s="747" t="s">
        <v>2460</v>
      </c>
      <c r="F593" s="665" t="s">
        <v>2426</v>
      </c>
      <c r="G593" s="665" t="s">
        <v>3429</v>
      </c>
      <c r="H593" s="665" t="s">
        <v>1027</v>
      </c>
      <c r="I593" s="665" t="s">
        <v>1072</v>
      </c>
      <c r="J593" s="665" t="s">
        <v>1073</v>
      </c>
      <c r="K593" s="665" t="s">
        <v>2051</v>
      </c>
      <c r="L593" s="666">
        <v>392.42</v>
      </c>
      <c r="M593" s="666">
        <v>392.42</v>
      </c>
      <c r="N593" s="665">
        <v>1</v>
      </c>
      <c r="O593" s="748">
        <v>1</v>
      </c>
      <c r="P593" s="666">
        <v>392.42</v>
      </c>
      <c r="Q593" s="681">
        <v>1</v>
      </c>
      <c r="R593" s="665">
        <v>1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4</v>
      </c>
      <c r="B594" s="665" t="s">
        <v>2184</v>
      </c>
      <c r="C594" s="665" t="s">
        <v>2432</v>
      </c>
      <c r="D594" s="746" t="s">
        <v>3721</v>
      </c>
      <c r="E594" s="747" t="s">
        <v>2460</v>
      </c>
      <c r="F594" s="665" t="s">
        <v>2426</v>
      </c>
      <c r="G594" s="665" t="s">
        <v>3430</v>
      </c>
      <c r="H594" s="665" t="s">
        <v>545</v>
      </c>
      <c r="I594" s="665" t="s">
        <v>817</v>
      </c>
      <c r="J594" s="665" t="s">
        <v>818</v>
      </c>
      <c r="K594" s="665" t="s">
        <v>1012</v>
      </c>
      <c r="L594" s="666">
        <v>0</v>
      </c>
      <c r="M594" s="666">
        <v>0</v>
      </c>
      <c r="N594" s="665">
        <v>4</v>
      </c>
      <c r="O594" s="748">
        <v>1</v>
      </c>
      <c r="P594" s="666">
        <v>0</v>
      </c>
      <c r="Q594" s="681"/>
      <c r="R594" s="665">
        <v>4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4</v>
      </c>
      <c r="B595" s="665" t="s">
        <v>2184</v>
      </c>
      <c r="C595" s="665" t="s">
        <v>2432</v>
      </c>
      <c r="D595" s="746" t="s">
        <v>3721</v>
      </c>
      <c r="E595" s="747" t="s">
        <v>2460</v>
      </c>
      <c r="F595" s="665" t="s">
        <v>2426</v>
      </c>
      <c r="G595" s="665" t="s">
        <v>3431</v>
      </c>
      <c r="H595" s="665" t="s">
        <v>1027</v>
      </c>
      <c r="I595" s="665" t="s">
        <v>3432</v>
      </c>
      <c r="J595" s="665" t="s">
        <v>3433</v>
      </c>
      <c r="K595" s="665" t="s">
        <v>3038</v>
      </c>
      <c r="L595" s="666">
        <v>46.25</v>
      </c>
      <c r="M595" s="666">
        <v>138.75</v>
      </c>
      <c r="N595" s="665">
        <v>3</v>
      </c>
      <c r="O595" s="748">
        <v>0.5</v>
      </c>
      <c r="P595" s="666">
        <v>138.75</v>
      </c>
      <c r="Q595" s="681">
        <v>1</v>
      </c>
      <c r="R595" s="665">
        <v>3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4</v>
      </c>
      <c r="B596" s="665" t="s">
        <v>2184</v>
      </c>
      <c r="C596" s="665" t="s">
        <v>2432</v>
      </c>
      <c r="D596" s="746" t="s">
        <v>3721</v>
      </c>
      <c r="E596" s="747" t="s">
        <v>2460</v>
      </c>
      <c r="F596" s="665" t="s">
        <v>2426</v>
      </c>
      <c r="G596" s="665" t="s">
        <v>2934</v>
      </c>
      <c r="H596" s="665" t="s">
        <v>545</v>
      </c>
      <c r="I596" s="665" t="s">
        <v>718</v>
      </c>
      <c r="J596" s="665" t="s">
        <v>719</v>
      </c>
      <c r="K596" s="665" t="s">
        <v>2935</v>
      </c>
      <c r="L596" s="666">
        <v>107.27</v>
      </c>
      <c r="M596" s="666">
        <v>214.54</v>
      </c>
      <c r="N596" s="665">
        <v>2</v>
      </c>
      <c r="O596" s="748">
        <v>0.5</v>
      </c>
      <c r="P596" s="666"/>
      <c r="Q596" s="681">
        <v>0</v>
      </c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4</v>
      </c>
      <c r="B597" s="665" t="s">
        <v>2184</v>
      </c>
      <c r="C597" s="665" t="s">
        <v>2432</v>
      </c>
      <c r="D597" s="746" t="s">
        <v>3721</v>
      </c>
      <c r="E597" s="747" t="s">
        <v>2460</v>
      </c>
      <c r="F597" s="665" t="s">
        <v>2426</v>
      </c>
      <c r="G597" s="665" t="s">
        <v>2618</v>
      </c>
      <c r="H597" s="665" t="s">
        <v>545</v>
      </c>
      <c r="I597" s="665" t="s">
        <v>3434</v>
      </c>
      <c r="J597" s="665" t="s">
        <v>3435</v>
      </c>
      <c r="K597" s="665" t="s">
        <v>3436</v>
      </c>
      <c r="L597" s="666">
        <v>52.75</v>
      </c>
      <c r="M597" s="666">
        <v>52.75</v>
      </c>
      <c r="N597" s="665">
        <v>1</v>
      </c>
      <c r="O597" s="748">
        <v>0.5</v>
      </c>
      <c r="P597" s="666">
        <v>52.75</v>
      </c>
      <c r="Q597" s="681">
        <v>1</v>
      </c>
      <c r="R597" s="665">
        <v>1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4</v>
      </c>
      <c r="B598" s="665" t="s">
        <v>2184</v>
      </c>
      <c r="C598" s="665" t="s">
        <v>2432</v>
      </c>
      <c r="D598" s="746" t="s">
        <v>3721</v>
      </c>
      <c r="E598" s="747" t="s">
        <v>2460</v>
      </c>
      <c r="F598" s="665" t="s">
        <v>2426</v>
      </c>
      <c r="G598" s="665" t="s">
        <v>2618</v>
      </c>
      <c r="H598" s="665" t="s">
        <v>545</v>
      </c>
      <c r="I598" s="665" t="s">
        <v>2621</v>
      </c>
      <c r="J598" s="665" t="s">
        <v>2620</v>
      </c>
      <c r="K598" s="665" t="s">
        <v>2622</v>
      </c>
      <c r="L598" s="666">
        <v>0</v>
      </c>
      <c r="M598" s="666">
        <v>0</v>
      </c>
      <c r="N598" s="665">
        <v>1</v>
      </c>
      <c r="O598" s="748">
        <v>0.5</v>
      </c>
      <c r="P598" s="666">
        <v>0</v>
      </c>
      <c r="Q598" s="681"/>
      <c r="R598" s="665">
        <v>1</v>
      </c>
      <c r="S598" s="681">
        <v>1</v>
      </c>
      <c r="T598" s="748">
        <v>0.5</v>
      </c>
      <c r="U598" s="704">
        <v>1</v>
      </c>
    </row>
    <row r="599" spans="1:21" ht="14.4" customHeight="1" x14ac:dyDescent="0.3">
      <c r="A599" s="664">
        <v>4</v>
      </c>
      <c r="B599" s="665" t="s">
        <v>2184</v>
      </c>
      <c r="C599" s="665" t="s">
        <v>2432</v>
      </c>
      <c r="D599" s="746" t="s">
        <v>3721</v>
      </c>
      <c r="E599" s="747" t="s">
        <v>2460</v>
      </c>
      <c r="F599" s="665" t="s">
        <v>2426</v>
      </c>
      <c r="G599" s="665" t="s">
        <v>2572</v>
      </c>
      <c r="H599" s="665" t="s">
        <v>545</v>
      </c>
      <c r="I599" s="665" t="s">
        <v>3437</v>
      </c>
      <c r="J599" s="665" t="s">
        <v>3438</v>
      </c>
      <c r="K599" s="665" t="s">
        <v>3439</v>
      </c>
      <c r="L599" s="666">
        <v>129.62</v>
      </c>
      <c r="M599" s="666">
        <v>129.62</v>
      </c>
      <c r="N599" s="665">
        <v>1</v>
      </c>
      <c r="O599" s="748">
        <v>0.5</v>
      </c>
      <c r="P599" s="666">
        <v>129.62</v>
      </c>
      <c r="Q599" s="681">
        <v>1</v>
      </c>
      <c r="R599" s="665">
        <v>1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4</v>
      </c>
      <c r="B600" s="665" t="s">
        <v>2184</v>
      </c>
      <c r="C600" s="665" t="s">
        <v>2432</v>
      </c>
      <c r="D600" s="746" t="s">
        <v>3721</v>
      </c>
      <c r="E600" s="747" t="s">
        <v>2460</v>
      </c>
      <c r="F600" s="665" t="s">
        <v>2426</v>
      </c>
      <c r="G600" s="665" t="s">
        <v>2986</v>
      </c>
      <c r="H600" s="665" t="s">
        <v>1027</v>
      </c>
      <c r="I600" s="665" t="s">
        <v>3440</v>
      </c>
      <c r="J600" s="665" t="s">
        <v>1307</v>
      </c>
      <c r="K600" s="665" t="s">
        <v>3441</v>
      </c>
      <c r="L600" s="666">
        <v>0</v>
      </c>
      <c r="M600" s="666">
        <v>0</v>
      </c>
      <c r="N600" s="665">
        <v>1</v>
      </c>
      <c r="O600" s="748">
        <v>1</v>
      </c>
      <c r="P600" s="666">
        <v>0</v>
      </c>
      <c r="Q600" s="681"/>
      <c r="R600" s="665">
        <v>1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4</v>
      </c>
      <c r="B601" s="665" t="s">
        <v>2184</v>
      </c>
      <c r="C601" s="665" t="s">
        <v>2432</v>
      </c>
      <c r="D601" s="746" t="s">
        <v>3721</v>
      </c>
      <c r="E601" s="747" t="s">
        <v>2460</v>
      </c>
      <c r="F601" s="665" t="s">
        <v>2426</v>
      </c>
      <c r="G601" s="665" t="s">
        <v>2986</v>
      </c>
      <c r="H601" s="665" t="s">
        <v>545</v>
      </c>
      <c r="I601" s="665" t="s">
        <v>2987</v>
      </c>
      <c r="J601" s="665" t="s">
        <v>1307</v>
      </c>
      <c r="K601" s="665" t="s">
        <v>2988</v>
      </c>
      <c r="L601" s="666">
        <v>36.54</v>
      </c>
      <c r="M601" s="666">
        <v>73.08</v>
      </c>
      <c r="N601" s="665">
        <v>2</v>
      </c>
      <c r="O601" s="748">
        <v>0.5</v>
      </c>
      <c r="P601" s="666">
        <v>73.08</v>
      </c>
      <c r="Q601" s="681">
        <v>1</v>
      </c>
      <c r="R601" s="665">
        <v>2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4</v>
      </c>
      <c r="B602" s="665" t="s">
        <v>2184</v>
      </c>
      <c r="C602" s="665" t="s">
        <v>2432</v>
      </c>
      <c r="D602" s="746" t="s">
        <v>3721</v>
      </c>
      <c r="E602" s="747" t="s">
        <v>2460</v>
      </c>
      <c r="F602" s="665" t="s">
        <v>2426</v>
      </c>
      <c r="G602" s="665" t="s">
        <v>2492</v>
      </c>
      <c r="H602" s="665" t="s">
        <v>545</v>
      </c>
      <c r="I602" s="665" t="s">
        <v>2696</v>
      </c>
      <c r="J602" s="665" t="s">
        <v>2092</v>
      </c>
      <c r="K602" s="665" t="s">
        <v>2697</v>
      </c>
      <c r="L602" s="666">
        <v>205.84</v>
      </c>
      <c r="M602" s="666">
        <v>411.68</v>
      </c>
      <c r="N602" s="665">
        <v>2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4</v>
      </c>
      <c r="B603" s="665" t="s">
        <v>2184</v>
      </c>
      <c r="C603" s="665" t="s">
        <v>2432</v>
      </c>
      <c r="D603" s="746" t="s">
        <v>3721</v>
      </c>
      <c r="E603" s="747" t="s">
        <v>2460</v>
      </c>
      <c r="F603" s="665" t="s">
        <v>2426</v>
      </c>
      <c r="G603" s="665" t="s">
        <v>3442</v>
      </c>
      <c r="H603" s="665" t="s">
        <v>1027</v>
      </c>
      <c r="I603" s="665" t="s">
        <v>1080</v>
      </c>
      <c r="J603" s="665" t="s">
        <v>1081</v>
      </c>
      <c r="K603" s="665" t="s">
        <v>1082</v>
      </c>
      <c r="L603" s="666">
        <v>144.81</v>
      </c>
      <c r="M603" s="666">
        <v>144.81</v>
      </c>
      <c r="N603" s="665">
        <v>1</v>
      </c>
      <c r="O603" s="748">
        <v>1</v>
      </c>
      <c r="P603" s="666">
        <v>144.81</v>
      </c>
      <c r="Q603" s="681">
        <v>1</v>
      </c>
      <c r="R603" s="665">
        <v>1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4</v>
      </c>
      <c r="B604" s="665" t="s">
        <v>2184</v>
      </c>
      <c r="C604" s="665" t="s">
        <v>2432</v>
      </c>
      <c r="D604" s="746" t="s">
        <v>3721</v>
      </c>
      <c r="E604" s="747" t="s">
        <v>2460</v>
      </c>
      <c r="F604" s="665" t="s">
        <v>2426</v>
      </c>
      <c r="G604" s="665" t="s">
        <v>3443</v>
      </c>
      <c r="H604" s="665" t="s">
        <v>1027</v>
      </c>
      <c r="I604" s="665" t="s">
        <v>3444</v>
      </c>
      <c r="J604" s="665" t="s">
        <v>2125</v>
      </c>
      <c r="K604" s="665" t="s">
        <v>3445</v>
      </c>
      <c r="L604" s="666">
        <v>353.18</v>
      </c>
      <c r="M604" s="666">
        <v>353.18</v>
      </c>
      <c r="N604" s="665">
        <v>1</v>
      </c>
      <c r="O604" s="748">
        <v>1</v>
      </c>
      <c r="P604" s="666">
        <v>353.18</v>
      </c>
      <c r="Q604" s="681">
        <v>1</v>
      </c>
      <c r="R604" s="665">
        <v>1</v>
      </c>
      <c r="S604" s="681">
        <v>1</v>
      </c>
      <c r="T604" s="748">
        <v>1</v>
      </c>
      <c r="U604" s="704">
        <v>1</v>
      </c>
    </row>
    <row r="605" spans="1:21" ht="14.4" customHeight="1" x14ac:dyDescent="0.3">
      <c r="A605" s="664">
        <v>4</v>
      </c>
      <c r="B605" s="665" t="s">
        <v>2184</v>
      </c>
      <c r="C605" s="665" t="s">
        <v>2432</v>
      </c>
      <c r="D605" s="746" t="s">
        <v>3721</v>
      </c>
      <c r="E605" s="747" t="s">
        <v>2461</v>
      </c>
      <c r="F605" s="665" t="s">
        <v>2426</v>
      </c>
      <c r="G605" s="665" t="s">
        <v>2612</v>
      </c>
      <c r="H605" s="665" t="s">
        <v>545</v>
      </c>
      <c r="I605" s="665" t="s">
        <v>1777</v>
      </c>
      <c r="J605" s="665" t="s">
        <v>2613</v>
      </c>
      <c r="K605" s="665" t="s">
        <v>2614</v>
      </c>
      <c r="L605" s="666">
        <v>0</v>
      </c>
      <c r="M605" s="666">
        <v>0</v>
      </c>
      <c r="N605" s="665">
        <v>1</v>
      </c>
      <c r="O605" s="748">
        <v>1</v>
      </c>
      <c r="P605" s="666">
        <v>0</v>
      </c>
      <c r="Q605" s="681"/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4</v>
      </c>
      <c r="B606" s="665" t="s">
        <v>2184</v>
      </c>
      <c r="C606" s="665" t="s">
        <v>2432</v>
      </c>
      <c r="D606" s="746" t="s">
        <v>3721</v>
      </c>
      <c r="E606" s="747" t="s">
        <v>2461</v>
      </c>
      <c r="F606" s="665" t="s">
        <v>2426</v>
      </c>
      <c r="G606" s="665" t="s">
        <v>3446</v>
      </c>
      <c r="H606" s="665" t="s">
        <v>545</v>
      </c>
      <c r="I606" s="665" t="s">
        <v>3447</v>
      </c>
      <c r="J606" s="665" t="s">
        <v>3448</v>
      </c>
      <c r="K606" s="665" t="s">
        <v>3449</v>
      </c>
      <c r="L606" s="666">
        <v>0</v>
      </c>
      <c r="M606" s="666">
        <v>0</v>
      </c>
      <c r="N606" s="665">
        <v>1</v>
      </c>
      <c r="O606" s="748">
        <v>1</v>
      </c>
      <c r="P606" s="666"/>
      <c r="Q606" s="681"/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4</v>
      </c>
      <c r="B607" s="665" t="s">
        <v>2184</v>
      </c>
      <c r="C607" s="665" t="s">
        <v>2432</v>
      </c>
      <c r="D607" s="746" t="s">
        <v>3721</v>
      </c>
      <c r="E607" s="747" t="s">
        <v>2461</v>
      </c>
      <c r="F607" s="665" t="s">
        <v>2426</v>
      </c>
      <c r="G607" s="665" t="s">
        <v>2694</v>
      </c>
      <c r="H607" s="665" t="s">
        <v>545</v>
      </c>
      <c r="I607" s="665" t="s">
        <v>714</v>
      </c>
      <c r="J607" s="665" t="s">
        <v>715</v>
      </c>
      <c r="K607" s="665" t="s">
        <v>2695</v>
      </c>
      <c r="L607" s="666">
        <v>256.67</v>
      </c>
      <c r="M607" s="666">
        <v>2566.7000000000003</v>
      </c>
      <c r="N607" s="665">
        <v>10</v>
      </c>
      <c r="O607" s="748">
        <v>10</v>
      </c>
      <c r="P607" s="666">
        <v>1283.3500000000001</v>
      </c>
      <c r="Q607" s="681">
        <v>0.5</v>
      </c>
      <c r="R607" s="665">
        <v>5</v>
      </c>
      <c r="S607" s="681">
        <v>0.5</v>
      </c>
      <c r="T607" s="748">
        <v>5</v>
      </c>
      <c r="U607" s="704">
        <v>0.5</v>
      </c>
    </row>
    <row r="608" spans="1:21" ht="14.4" customHeight="1" x14ac:dyDescent="0.3">
      <c r="A608" s="664">
        <v>4</v>
      </c>
      <c r="B608" s="665" t="s">
        <v>2184</v>
      </c>
      <c r="C608" s="665" t="s">
        <v>2432</v>
      </c>
      <c r="D608" s="746" t="s">
        <v>3721</v>
      </c>
      <c r="E608" s="747" t="s">
        <v>2461</v>
      </c>
      <c r="F608" s="665" t="s">
        <v>2426</v>
      </c>
      <c r="G608" s="665" t="s">
        <v>2694</v>
      </c>
      <c r="H608" s="665" t="s">
        <v>545</v>
      </c>
      <c r="I608" s="665" t="s">
        <v>3304</v>
      </c>
      <c r="J608" s="665" t="s">
        <v>715</v>
      </c>
      <c r="K608" s="665" t="s">
        <v>3305</v>
      </c>
      <c r="L608" s="666">
        <v>0</v>
      </c>
      <c r="M608" s="666">
        <v>0</v>
      </c>
      <c r="N608" s="665">
        <v>1</v>
      </c>
      <c r="O608" s="748">
        <v>1</v>
      </c>
      <c r="P608" s="666"/>
      <c r="Q608" s="681"/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4</v>
      </c>
      <c r="B609" s="665" t="s">
        <v>2184</v>
      </c>
      <c r="C609" s="665" t="s">
        <v>2432</v>
      </c>
      <c r="D609" s="746" t="s">
        <v>3721</v>
      </c>
      <c r="E609" s="747" t="s">
        <v>2461</v>
      </c>
      <c r="F609" s="665" t="s">
        <v>2426</v>
      </c>
      <c r="G609" s="665" t="s">
        <v>2700</v>
      </c>
      <c r="H609" s="665" t="s">
        <v>545</v>
      </c>
      <c r="I609" s="665" t="s">
        <v>2704</v>
      </c>
      <c r="J609" s="665" t="s">
        <v>2705</v>
      </c>
      <c r="K609" s="665" t="s">
        <v>2706</v>
      </c>
      <c r="L609" s="666">
        <v>256.67</v>
      </c>
      <c r="M609" s="666">
        <v>256.67</v>
      </c>
      <c r="N609" s="665">
        <v>1</v>
      </c>
      <c r="O609" s="748">
        <v>1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4</v>
      </c>
      <c r="B610" s="665" t="s">
        <v>2184</v>
      </c>
      <c r="C610" s="665" t="s">
        <v>2432</v>
      </c>
      <c r="D610" s="746" t="s">
        <v>3721</v>
      </c>
      <c r="E610" s="747" t="s">
        <v>2461</v>
      </c>
      <c r="F610" s="665" t="s">
        <v>2426</v>
      </c>
      <c r="G610" s="665" t="s">
        <v>2543</v>
      </c>
      <c r="H610" s="665" t="s">
        <v>545</v>
      </c>
      <c r="I610" s="665" t="s">
        <v>1799</v>
      </c>
      <c r="J610" s="665" t="s">
        <v>1800</v>
      </c>
      <c r="K610" s="665" t="s">
        <v>2544</v>
      </c>
      <c r="L610" s="666">
        <v>0</v>
      </c>
      <c r="M610" s="666">
        <v>0</v>
      </c>
      <c r="N610" s="665">
        <v>2</v>
      </c>
      <c r="O610" s="748">
        <v>1</v>
      </c>
      <c r="P610" s="666">
        <v>0</v>
      </c>
      <c r="Q610" s="681"/>
      <c r="R610" s="665">
        <v>2</v>
      </c>
      <c r="S610" s="681">
        <v>1</v>
      </c>
      <c r="T610" s="748">
        <v>1</v>
      </c>
      <c r="U610" s="704">
        <v>1</v>
      </c>
    </row>
    <row r="611" spans="1:21" ht="14.4" customHeight="1" x14ac:dyDescent="0.3">
      <c r="A611" s="664">
        <v>4</v>
      </c>
      <c r="B611" s="665" t="s">
        <v>2184</v>
      </c>
      <c r="C611" s="665" t="s">
        <v>2432</v>
      </c>
      <c r="D611" s="746" t="s">
        <v>3721</v>
      </c>
      <c r="E611" s="747" t="s">
        <v>2461</v>
      </c>
      <c r="F611" s="665" t="s">
        <v>2427</v>
      </c>
      <c r="G611" s="665" t="s">
        <v>2533</v>
      </c>
      <c r="H611" s="665" t="s">
        <v>545</v>
      </c>
      <c r="I611" s="665" t="s">
        <v>2534</v>
      </c>
      <c r="J611" s="665" t="s">
        <v>2451</v>
      </c>
      <c r="K611" s="665"/>
      <c r="L611" s="666">
        <v>0</v>
      </c>
      <c r="M611" s="666">
        <v>0</v>
      </c>
      <c r="N611" s="665">
        <v>2</v>
      </c>
      <c r="O611" s="748">
        <v>2</v>
      </c>
      <c r="P611" s="666">
        <v>0</v>
      </c>
      <c r="Q611" s="681"/>
      <c r="R611" s="665">
        <v>2</v>
      </c>
      <c r="S611" s="681">
        <v>1</v>
      </c>
      <c r="T611" s="748">
        <v>2</v>
      </c>
      <c r="U611" s="704">
        <v>1</v>
      </c>
    </row>
    <row r="612" spans="1:21" ht="14.4" customHeight="1" x14ac:dyDescent="0.3">
      <c r="A612" s="664">
        <v>4</v>
      </c>
      <c r="B612" s="665" t="s">
        <v>2184</v>
      </c>
      <c r="C612" s="665" t="s">
        <v>2432</v>
      </c>
      <c r="D612" s="746" t="s">
        <v>3721</v>
      </c>
      <c r="E612" s="747" t="s">
        <v>2461</v>
      </c>
      <c r="F612" s="665" t="s">
        <v>2428</v>
      </c>
      <c r="G612" s="665" t="s">
        <v>2719</v>
      </c>
      <c r="H612" s="665" t="s">
        <v>545</v>
      </c>
      <c r="I612" s="665" t="s">
        <v>2723</v>
      </c>
      <c r="J612" s="665" t="s">
        <v>2724</v>
      </c>
      <c r="K612" s="665" t="s">
        <v>2725</v>
      </c>
      <c r="L612" s="666">
        <v>287</v>
      </c>
      <c r="M612" s="666">
        <v>4018</v>
      </c>
      <c r="N612" s="665">
        <v>14</v>
      </c>
      <c r="O612" s="748">
        <v>8</v>
      </c>
      <c r="P612" s="666">
        <v>2296</v>
      </c>
      <c r="Q612" s="681">
        <v>0.5714285714285714</v>
      </c>
      <c r="R612" s="665">
        <v>8</v>
      </c>
      <c r="S612" s="681">
        <v>0.5714285714285714</v>
      </c>
      <c r="T612" s="748">
        <v>5</v>
      </c>
      <c r="U612" s="704">
        <v>0.625</v>
      </c>
    </row>
    <row r="613" spans="1:21" ht="14.4" customHeight="1" x14ac:dyDescent="0.3">
      <c r="A613" s="664">
        <v>4</v>
      </c>
      <c r="B613" s="665" t="s">
        <v>2184</v>
      </c>
      <c r="C613" s="665" t="s">
        <v>2432</v>
      </c>
      <c r="D613" s="746" t="s">
        <v>3721</v>
      </c>
      <c r="E613" s="747" t="s">
        <v>2461</v>
      </c>
      <c r="F613" s="665" t="s">
        <v>2428</v>
      </c>
      <c r="G613" s="665" t="s">
        <v>2719</v>
      </c>
      <c r="H613" s="665" t="s">
        <v>545</v>
      </c>
      <c r="I613" s="665" t="s">
        <v>2726</v>
      </c>
      <c r="J613" s="665" t="s">
        <v>2727</v>
      </c>
      <c r="K613" s="665" t="s">
        <v>2728</v>
      </c>
      <c r="L613" s="666">
        <v>253</v>
      </c>
      <c r="M613" s="666">
        <v>759</v>
      </c>
      <c r="N613" s="665">
        <v>3</v>
      </c>
      <c r="O613" s="748">
        <v>3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4</v>
      </c>
      <c r="B614" s="665" t="s">
        <v>2184</v>
      </c>
      <c r="C614" s="665" t="s">
        <v>2432</v>
      </c>
      <c r="D614" s="746" t="s">
        <v>3721</v>
      </c>
      <c r="E614" s="747" t="s">
        <v>2461</v>
      </c>
      <c r="F614" s="665" t="s">
        <v>2428</v>
      </c>
      <c r="G614" s="665" t="s">
        <v>2719</v>
      </c>
      <c r="H614" s="665" t="s">
        <v>545</v>
      </c>
      <c r="I614" s="665" t="s">
        <v>3450</v>
      </c>
      <c r="J614" s="665" t="s">
        <v>3451</v>
      </c>
      <c r="K614" s="665" t="s">
        <v>3452</v>
      </c>
      <c r="L614" s="666">
        <v>2094.4899999999998</v>
      </c>
      <c r="M614" s="666">
        <v>18850.409999999996</v>
      </c>
      <c r="N614" s="665">
        <v>9</v>
      </c>
      <c r="O614" s="748">
        <v>2</v>
      </c>
      <c r="P614" s="666">
        <v>8377.9599999999991</v>
      </c>
      <c r="Q614" s="681">
        <v>0.44444444444444448</v>
      </c>
      <c r="R614" s="665">
        <v>4</v>
      </c>
      <c r="S614" s="681">
        <v>0.44444444444444442</v>
      </c>
      <c r="T614" s="748">
        <v>1</v>
      </c>
      <c r="U614" s="704">
        <v>0.5</v>
      </c>
    </row>
    <row r="615" spans="1:21" ht="14.4" customHeight="1" x14ac:dyDescent="0.3">
      <c r="A615" s="664">
        <v>4</v>
      </c>
      <c r="B615" s="665" t="s">
        <v>2184</v>
      </c>
      <c r="C615" s="665" t="s">
        <v>2432</v>
      </c>
      <c r="D615" s="746" t="s">
        <v>3721</v>
      </c>
      <c r="E615" s="747" t="s">
        <v>2461</v>
      </c>
      <c r="F615" s="665" t="s">
        <v>2428</v>
      </c>
      <c r="G615" s="665" t="s">
        <v>2719</v>
      </c>
      <c r="H615" s="665" t="s">
        <v>545</v>
      </c>
      <c r="I615" s="665" t="s">
        <v>2732</v>
      </c>
      <c r="J615" s="665" t="s">
        <v>2733</v>
      </c>
      <c r="K615" s="665" t="s">
        <v>2734</v>
      </c>
      <c r="L615" s="666">
        <v>315.5</v>
      </c>
      <c r="M615" s="666">
        <v>946.5</v>
      </c>
      <c r="N615" s="665">
        <v>3</v>
      </c>
      <c r="O615" s="748">
        <v>2</v>
      </c>
      <c r="P615" s="666">
        <v>631</v>
      </c>
      <c r="Q615" s="681">
        <v>0.66666666666666663</v>
      </c>
      <c r="R615" s="665">
        <v>2</v>
      </c>
      <c r="S615" s="681">
        <v>0.66666666666666663</v>
      </c>
      <c r="T615" s="748">
        <v>1</v>
      </c>
      <c r="U615" s="704">
        <v>0.5</v>
      </c>
    </row>
    <row r="616" spans="1:21" ht="14.4" customHeight="1" x14ac:dyDescent="0.3">
      <c r="A616" s="664">
        <v>4</v>
      </c>
      <c r="B616" s="665" t="s">
        <v>2184</v>
      </c>
      <c r="C616" s="665" t="s">
        <v>2432</v>
      </c>
      <c r="D616" s="746" t="s">
        <v>3721</v>
      </c>
      <c r="E616" s="747" t="s">
        <v>2461</v>
      </c>
      <c r="F616" s="665" t="s">
        <v>2428</v>
      </c>
      <c r="G616" s="665" t="s">
        <v>2719</v>
      </c>
      <c r="H616" s="665" t="s">
        <v>545</v>
      </c>
      <c r="I616" s="665" t="s">
        <v>3453</v>
      </c>
      <c r="J616" s="665" t="s">
        <v>3454</v>
      </c>
      <c r="K616" s="665" t="s">
        <v>2740</v>
      </c>
      <c r="L616" s="666">
        <v>161</v>
      </c>
      <c r="M616" s="666">
        <v>161</v>
      </c>
      <c r="N616" s="665">
        <v>1</v>
      </c>
      <c r="O616" s="748">
        <v>1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4</v>
      </c>
      <c r="B617" s="665" t="s">
        <v>2184</v>
      </c>
      <c r="C617" s="665" t="s">
        <v>2432</v>
      </c>
      <c r="D617" s="746" t="s">
        <v>3721</v>
      </c>
      <c r="E617" s="747" t="s">
        <v>2461</v>
      </c>
      <c r="F617" s="665" t="s">
        <v>2428</v>
      </c>
      <c r="G617" s="665" t="s">
        <v>2719</v>
      </c>
      <c r="H617" s="665" t="s">
        <v>545</v>
      </c>
      <c r="I617" s="665" t="s">
        <v>2741</v>
      </c>
      <c r="J617" s="665" t="s">
        <v>2742</v>
      </c>
      <c r="K617" s="665" t="s">
        <v>2743</v>
      </c>
      <c r="L617" s="666">
        <v>5343.9</v>
      </c>
      <c r="M617" s="666">
        <v>16031.699999999999</v>
      </c>
      <c r="N617" s="665">
        <v>3</v>
      </c>
      <c r="O617" s="748">
        <v>1</v>
      </c>
      <c r="P617" s="666">
        <v>16031.699999999999</v>
      </c>
      <c r="Q617" s="681">
        <v>1</v>
      </c>
      <c r="R617" s="665">
        <v>3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4</v>
      </c>
      <c r="B618" s="665" t="s">
        <v>2184</v>
      </c>
      <c r="C618" s="665" t="s">
        <v>2432</v>
      </c>
      <c r="D618" s="746" t="s">
        <v>3721</v>
      </c>
      <c r="E618" s="747" t="s">
        <v>2461</v>
      </c>
      <c r="F618" s="665" t="s">
        <v>2428</v>
      </c>
      <c r="G618" s="665" t="s">
        <v>2719</v>
      </c>
      <c r="H618" s="665" t="s">
        <v>545</v>
      </c>
      <c r="I618" s="665" t="s">
        <v>3099</v>
      </c>
      <c r="J618" s="665" t="s">
        <v>3100</v>
      </c>
      <c r="K618" s="665" t="s">
        <v>2749</v>
      </c>
      <c r="L618" s="666">
        <v>1832.09</v>
      </c>
      <c r="M618" s="666">
        <v>5496.2699999999995</v>
      </c>
      <c r="N618" s="665">
        <v>3</v>
      </c>
      <c r="O618" s="748">
        <v>1</v>
      </c>
      <c r="P618" s="666">
        <v>5496.2699999999995</v>
      </c>
      <c r="Q618" s="681">
        <v>1</v>
      </c>
      <c r="R618" s="665">
        <v>3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4</v>
      </c>
      <c r="B619" s="665" t="s">
        <v>2184</v>
      </c>
      <c r="C619" s="665" t="s">
        <v>2432</v>
      </c>
      <c r="D619" s="746" t="s">
        <v>3721</v>
      </c>
      <c r="E619" s="747" t="s">
        <v>2461</v>
      </c>
      <c r="F619" s="665" t="s">
        <v>2428</v>
      </c>
      <c r="G619" s="665" t="s">
        <v>2719</v>
      </c>
      <c r="H619" s="665" t="s">
        <v>545</v>
      </c>
      <c r="I619" s="665" t="s">
        <v>3101</v>
      </c>
      <c r="J619" s="665" t="s">
        <v>3102</v>
      </c>
      <c r="K619" s="665" t="s">
        <v>3103</v>
      </c>
      <c r="L619" s="666">
        <v>2473.21</v>
      </c>
      <c r="M619" s="666">
        <v>7419.63</v>
      </c>
      <c r="N619" s="665">
        <v>3</v>
      </c>
      <c r="O619" s="748">
        <v>1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4</v>
      </c>
      <c r="B620" s="665" t="s">
        <v>2184</v>
      </c>
      <c r="C620" s="665" t="s">
        <v>2432</v>
      </c>
      <c r="D620" s="746" t="s">
        <v>3721</v>
      </c>
      <c r="E620" s="747" t="s">
        <v>2461</v>
      </c>
      <c r="F620" s="665" t="s">
        <v>2428</v>
      </c>
      <c r="G620" s="665" t="s">
        <v>2719</v>
      </c>
      <c r="H620" s="665" t="s">
        <v>545</v>
      </c>
      <c r="I620" s="665" t="s">
        <v>3033</v>
      </c>
      <c r="J620" s="665" t="s">
        <v>3034</v>
      </c>
      <c r="K620" s="665" t="s">
        <v>3035</v>
      </c>
      <c r="L620" s="666">
        <v>2816</v>
      </c>
      <c r="M620" s="666">
        <v>25344</v>
      </c>
      <c r="N620" s="665">
        <v>9</v>
      </c>
      <c r="O620" s="748">
        <v>1</v>
      </c>
      <c r="P620" s="666">
        <v>25344</v>
      </c>
      <c r="Q620" s="681">
        <v>1</v>
      </c>
      <c r="R620" s="665">
        <v>9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4</v>
      </c>
      <c r="B621" s="665" t="s">
        <v>2184</v>
      </c>
      <c r="C621" s="665" t="s">
        <v>2432</v>
      </c>
      <c r="D621" s="746" t="s">
        <v>3721</v>
      </c>
      <c r="E621" s="747" t="s">
        <v>2461</v>
      </c>
      <c r="F621" s="665" t="s">
        <v>2428</v>
      </c>
      <c r="G621" s="665" t="s">
        <v>2719</v>
      </c>
      <c r="H621" s="665" t="s">
        <v>545</v>
      </c>
      <c r="I621" s="665" t="s">
        <v>3455</v>
      </c>
      <c r="J621" s="665" t="s">
        <v>3456</v>
      </c>
      <c r="K621" s="665" t="s">
        <v>3457</v>
      </c>
      <c r="L621" s="666">
        <v>1500.3</v>
      </c>
      <c r="M621" s="666">
        <v>9001.7999999999993</v>
      </c>
      <c r="N621" s="665">
        <v>6</v>
      </c>
      <c r="O621" s="748">
        <v>1</v>
      </c>
      <c r="P621" s="666">
        <v>9001.7999999999993</v>
      </c>
      <c r="Q621" s="681">
        <v>1</v>
      </c>
      <c r="R621" s="665">
        <v>6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4</v>
      </c>
      <c r="B622" s="665" t="s">
        <v>2184</v>
      </c>
      <c r="C622" s="665" t="s">
        <v>2432</v>
      </c>
      <c r="D622" s="746" t="s">
        <v>3721</v>
      </c>
      <c r="E622" s="747" t="s">
        <v>2461</v>
      </c>
      <c r="F622" s="665" t="s">
        <v>2428</v>
      </c>
      <c r="G622" s="665" t="s">
        <v>2719</v>
      </c>
      <c r="H622" s="665" t="s">
        <v>545</v>
      </c>
      <c r="I622" s="665" t="s">
        <v>3458</v>
      </c>
      <c r="J622" s="665" t="s">
        <v>3459</v>
      </c>
      <c r="K622" s="665" t="s">
        <v>3460</v>
      </c>
      <c r="L622" s="666">
        <v>711.08</v>
      </c>
      <c r="M622" s="666">
        <v>4266.4800000000005</v>
      </c>
      <c r="N622" s="665">
        <v>6</v>
      </c>
      <c r="O622" s="748">
        <v>1</v>
      </c>
      <c r="P622" s="666">
        <v>4266.4800000000005</v>
      </c>
      <c r="Q622" s="681">
        <v>1</v>
      </c>
      <c r="R622" s="665">
        <v>6</v>
      </c>
      <c r="S622" s="681">
        <v>1</v>
      </c>
      <c r="T622" s="748">
        <v>1</v>
      </c>
      <c r="U622" s="704">
        <v>1</v>
      </c>
    </row>
    <row r="623" spans="1:21" ht="14.4" customHeight="1" x14ac:dyDescent="0.3">
      <c r="A623" s="664">
        <v>4</v>
      </c>
      <c r="B623" s="665" t="s">
        <v>2184</v>
      </c>
      <c r="C623" s="665" t="s">
        <v>2432</v>
      </c>
      <c r="D623" s="746" t="s">
        <v>3721</v>
      </c>
      <c r="E623" s="747" t="s">
        <v>2461</v>
      </c>
      <c r="F623" s="665" t="s">
        <v>2428</v>
      </c>
      <c r="G623" s="665" t="s">
        <v>2719</v>
      </c>
      <c r="H623" s="665" t="s">
        <v>545</v>
      </c>
      <c r="I623" s="665" t="s">
        <v>2778</v>
      </c>
      <c r="J623" s="665" t="s">
        <v>2779</v>
      </c>
      <c r="K623" s="665" t="s">
        <v>2734</v>
      </c>
      <c r="L623" s="666">
        <v>500</v>
      </c>
      <c r="M623" s="666">
        <v>2000</v>
      </c>
      <c r="N623" s="665">
        <v>4</v>
      </c>
      <c r="O623" s="748">
        <v>2</v>
      </c>
      <c r="P623" s="666">
        <v>2000</v>
      </c>
      <c r="Q623" s="681">
        <v>1</v>
      </c>
      <c r="R623" s="665">
        <v>4</v>
      </c>
      <c r="S623" s="681">
        <v>1</v>
      </c>
      <c r="T623" s="748">
        <v>2</v>
      </c>
      <c r="U623" s="704">
        <v>1</v>
      </c>
    </row>
    <row r="624" spans="1:21" ht="14.4" customHeight="1" x14ac:dyDescent="0.3">
      <c r="A624" s="664">
        <v>4</v>
      </c>
      <c r="B624" s="665" t="s">
        <v>2184</v>
      </c>
      <c r="C624" s="665" t="s">
        <v>2432</v>
      </c>
      <c r="D624" s="746" t="s">
        <v>3721</v>
      </c>
      <c r="E624" s="747" t="s">
        <v>2461</v>
      </c>
      <c r="F624" s="665" t="s">
        <v>2428</v>
      </c>
      <c r="G624" s="665" t="s">
        <v>2719</v>
      </c>
      <c r="H624" s="665" t="s">
        <v>545</v>
      </c>
      <c r="I624" s="665" t="s">
        <v>2783</v>
      </c>
      <c r="J624" s="665" t="s">
        <v>2784</v>
      </c>
      <c r="K624" s="665" t="s">
        <v>2785</v>
      </c>
      <c r="L624" s="666">
        <v>2939</v>
      </c>
      <c r="M624" s="666">
        <v>2939</v>
      </c>
      <c r="N624" s="665">
        <v>1</v>
      </c>
      <c r="O624" s="748">
        <v>1</v>
      </c>
      <c r="P624" s="666">
        <v>2939</v>
      </c>
      <c r="Q624" s="681">
        <v>1</v>
      </c>
      <c r="R624" s="665">
        <v>1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4</v>
      </c>
      <c r="B625" s="665" t="s">
        <v>2184</v>
      </c>
      <c r="C625" s="665" t="s">
        <v>2432</v>
      </c>
      <c r="D625" s="746" t="s">
        <v>3721</v>
      </c>
      <c r="E625" s="747" t="s">
        <v>2461</v>
      </c>
      <c r="F625" s="665" t="s">
        <v>2428</v>
      </c>
      <c r="G625" s="665" t="s">
        <v>2719</v>
      </c>
      <c r="H625" s="665" t="s">
        <v>545</v>
      </c>
      <c r="I625" s="665" t="s">
        <v>2792</v>
      </c>
      <c r="J625" s="665" t="s">
        <v>2793</v>
      </c>
      <c r="K625" s="665" t="s">
        <v>2722</v>
      </c>
      <c r="L625" s="666">
        <v>1080</v>
      </c>
      <c r="M625" s="666">
        <v>4320</v>
      </c>
      <c r="N625" s="665">
        <v>4</v>
      </c>
      <c r="O625" s="748">
        <v>4</v>
      </c>
      <c r="P625" s="666">
        <v>3240</v>
      </c>
      <c r="Q625" s="681">
        <v>0.75</v>
      </c>
      <c r="R625" s="665">
        <v>3</v>
      </c>
      <c r="S625" s="681">
        <v>0.75</v>
      </c>
      <c r="T625" s="748">
        <v>3</v>
      </c>
      <c r="U625" s="704">
        <v>0.75</v>
      </c>
    </row>
    <row r="626" spans="1:21" ht="14.4" customHeight="1" x14ac:dyDescent="0.3">
      <c r="A626" s="664">
        <v>4</v>
      </c>
      <c r="B626" s="665" t="s">
        <v>2184</v>
      </c>
      <c r="C626" s="665" t="s">
        <v>2432</v>
      </c>
      <c r="D626" s="746" t="s">
        <v>3721</v>
      </c>
      <c r="E626" s="747" t="s">
        <v>2461</v>
      </c>
      <c r="F626" s="665" t="s">
        <v>2428</v>
      </c>
      <c r="G626" s="665" t="s">
        <v>2719</v>
      </c>
      <c r="H626" s="665" t="s">
        <v>545</v>
      </c>
      <c r="I626" s="665" t="s">
        <v>2794</v>
      </c>
      <c r="J626" s="665" t="s">
        <v>2795</v>
      </c>
      <c r="K626" s="665" t="s">
        <v>2749</v>
      </c>
      <c r="L626" s="666">
        <v>600</v>
      </c>
      <c r="M626" s="666">
        <v>4200</v>
      </c>
      <c r="N626" s="665">
        <v>7</v>
      </c>
      <c r="O626" s="748">
        <v>7</v>
      </c>
      <c r="P626" s="666">
        <v>1200</v>
      </c>
      <c r="Q626" s="681">
        <v>0.2857142857142857</v>
      </c>
      <c r="R626" s="665">
        <v>2</v>
      </c>
      <c r="S626" s="681">
        <v>0.2857142857142857</v>
      </c>
      <c r="T626" s="748">
        <v>2</v>
      </c>
      <c r="U626" s="704">
        <v>0.2857142857142857</v>
      </c>
    </row>
    <row r="627" spans="1:21" ht="14.4" customHeight="1" x14ac:dyDescent="0.3">
      <c r="A627" s="664">
        <v>4</v>
      </c>
      <c r="B627" s="665" t="s">
        <v>2184</v>
      </c>
      <c r="C627" s="665" t="s">
        <v>2432</v>
      </c>
      <c r="D627" s="746" t="s">
        <v>3721</v>
      </c>
      <c r="E627" s="747" t="s">
        <v>2461</v>
      </c>
      <c r="F627" s="665" t="s">
        <v>2428</v>
      </c>
      <c r="G627" s="665" t="s">
        <v>2719</v>
      </c>
      <c r="H627" s="665" t="s">
        <v>545</v>
      </c>
      <c r="I627" s="665" t="s">
        <v>2796</v>
      </c>
      <c r="J627" s="665" t="s">
        <v>2797</v>
      </c>
      <c r="K627" s="665" t="s">
        <v>2798</v>
      </c>
      <c r="L627" s="666">
        <v>500</v>
      </c>
      <c r="M627" s="666">
        <v>2500</v>
      </c>
      <c r="N627" s="665">
        <v>5</v>
      </c>
      <c r="O627" s="748">
        <v>3</v>
      </c>
      <c r="P627" s="666">
        <v>1000</v>
      </c>
      <c r="Q627" s="681">
        <v>0.4</v>
      </c>
      <c r="R627" s="665">
        <v>2</v>
      </c>
      <c r="S627" s="681">
        <v>0.4</v>
      </c>
      <c r="T627" s="748">
        <v>1</v>
      </c>
      <c r="U627" s="704">
        <v>0.33333333333333331</v>
      </c>
    </row>
    <row r="628" spans="1:21" ht="14.4" customHeight="1" x14ac:dyDescent="0.3">
      <c r="A628" s="664">
        <v>4</v>
      </c>
      <c r="B628" s="665" t="s">
        <v>2184</v>
      </c>
      <c r="C628" s="665" t="s">
        <v>2432</v>
      </c>
      <c r="D628" s="746" t="s">
        <v>3721</v>
      </c>
      <c r="E628" s="747" t="s">
        <v>2461</v>
      </c>
      <c r="F628" s="665" t="s">
        <v>2428</v>
      </c>
      <c r="G628" s="665" t="s">
        <v>2719</v>
      </c>
      <c r="H628" s="665" t="s">
        <v>545</v>
      </c>
      <c r="I628" s="665" t="s">
        <v>2799</v>
      </c>
      <c r="J628" s="665" t="s">
        <v>2800</v>
      </c>
      <c r="K628" s="665" t="s">
        <v>2749</v>
      </c>
      <c r="L628" s="666">
        <v>1000</v>
      </c>
      <c r="M628" s="666">
        <v>11000</v>
      </c>
      <c r="N628" s="665">
        <v>11</v>
      </c>
      <c r="O628" s="748">
        <v>8</v>
      </c>
      <c r="P628" s="666">
        <v>7000</v>
      </c>
      <c r="Q628" s="681">
        <v>0.63636363636363635</v>
      </c>
      <c r="R628" s="665">
        <v>7</v>
      </c>
      <c r="S628" s="681">
        <v>0.63636363636363635</v>
      </c>
      <c r="T628" s="748">
        <v>4</v>
      </c>
      <c r="U628" s="704">
        <v>0.5</v>
      </c>
    </row>
    <row r="629" spans="1:21" ht="14.4" customHeight="1" x14ac:dyDescent="0.3">
      <c r="A629" s="664">
        <v>4</v>
      </c>
      <c r="B629" s="665" t="s">
        <v>2184</v>
      </c>
      <c r="C629" s="665" t="s">
        <v>2432</v>
      </c>
      <c r="D629" s="746" t="s">
        <v>3721</v>
      </c>
      <c r="E629" s="747" t="s">
        <v>2461</v>
      </c>
      <c r="F629" s="665" t="s">
        <v>2428</v>
      </c>
      <c r="G629" s="665" t="s">
        <v>2719</v>
      </c>
      <c r="H629" s="665" t="s">
        <v>545</v>
      </c>
      <c r="I629" s="665" t="s">
        <v>2804</v>
      </c>
      <c r="J629" s="665" t="s">
        <v>2805</v>
      </c>
      <c r="K629" s="665" t="s">
        <v>2798</v>
      </c>
      <c r="L629" s="666">
        <v>300</v>
      </c>
      <c r="M629" s="666">
        <v>2700</v>
      </c>
      <c r="N629" s="665">
        <v>9</v>
      </c>
      <c r="O629" s="748">
        <v>7</v>
      </c>
      <c r="P629" s="666">
        <v>600</v>
      </c>
      <c r="Q629" s="681">
        <v>0.22222222222222221</v>
      </c>
      <c r="R629" s="665">
        <v>2</v>
      </c>
      <c r="S629" s="681">
        <v>0.22222222222222221</v>
      </c>
      <c r="T629" s="748">
        <v>2</v>
      </c>
      <c r="U629" s="704">
        <v>0.2857142857142857</v>
      </c>
    </row>
    <row r="630" spans="1:21" ht="14.4" customHeight="1" x14ac:dyDescent="0.3">
      <c r="A630" s="664">
        <v>4</v>
      </c>
      <c r="B630" s="665" t="s">
        <v>2184</v>
      </c>
      <c r="C630" s="665" t="s">
        <v>2432</v>
      </c>
      <c r="D630" s="746" t="s">
        <v>3721</v>
      </c>
      <c r="E630" s="747" t="s">
        <v>2461</v>
      </c>
      <c r="F630" s="665" t="s">
        <v>2428</v>
      </c>
      <c r="G630" s="665" t="s">
        <v>2719</v>
      </c>
      <c r="H630" s="665" t="s">
        <v>545</v>
      </c>
      <c r="I630" s="665" t="s">
        <v>2806</v>
      </c>
      <c r="J630" s="665" t="s">
        <v>2807</v>
      </c>
      <c r="K630" s="665" t="s">
        <v>2740</v>
      </c>
      <c r="L630" s="666">
        <v>193.9</v>
      </c>
      <c r="M630" s="666">
        <v>193.9</v>
      </c>
      <c r="N630" s="665">
        <v>1</v>
      </c>
      <c r="O630" s="748">
        <v>1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4</v>
      </c>
      <c r="B631" s="665" t="s">
        <v>2184</v>
      </c>
      <c r="C631" s="665" t="s">
        <v>2432</v>
      </c>
      <c r="D631" s="746" t="s">
        <v>3721</v>
      </c>
      <c r="E631" s="747" t="s">
        <v>2461</v>
      </c>
      <c r="F631" s="665" t="s">
        <v>2428</v>
      </c>
      <c r="G631" s="665" t="s">
        <v>2719</v>
      </c>
      <c r="H631" s="665" t="s">
        <v>545</v>
      </c>
      <c r="I631" s="665" t="s">
        <v>3461</v>
      </c>
      <c r="J631" s="665" t="s">
        <v>3462</v>
      </c>
      <c r="K631" s="665" t="s">
        <v>3463</v>
      </c>
      <c r="L631" s="666">
        <v>856.97</v>
      </c>
      <c r="M631" s="666">
        <v>7712.7300000000005</v>
      </c>
      <c r="N631" s="665">
        <v>9</v>
      </c>
      <c r="O631" s="748">
        <v>1</v>
      </c>
      <c r="P631" s="666">
        <v>7712.7300000000005</v>
      </c>
      <c r="Q631" s="681">
        <v>1</v>
      </c>
      <c r="R631" s="665">
        <v>9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4</v>
      </c>
      <c r="B632" s="665" t="s">
        <v>2184</v>
      </c>
      <c r="C632" s="665" t="s">
        <v>2432</v>
      </c>
      <c r="D632" s="746" t="s">
        <v>3721</v>
      </c>
      <c r="E632" s="747" t="s">
        <v>2461</v>
      </c>
      <c r="F632" s="665" t="s">
        <v>2428</v>
      </c>
      <c r="G632" s="665" t="s">
        <v>2719</v>
      </c>
      <c r="H632" s="665" t="s">
        <v>545</v>
      </c>
      <c r="I632" s="665" t="s">
        <v>2817</v>
      </c>
      <c r="J632" s="665" t="s">
        <v>2818</v>
      </c>
      <c r="K632" s="665" t="s">
        <v>2819</v>
      </c>
      <c r="L632" s="666">
        <v>761.3</v>
      </c>
      <c r="M632" s="666">
        <v>4567.7999999999993</v>
      </c>
      <c r="N632" s="665">
        <v>6</v>
      </c>
      <c r="O632" s="748">
        <v>1</v>
      </c>
      <c r="P632" s="666">
        <v>4567.7999999999993</v>
      </c>
      <c r="Q632" s="681">
        <v>1</v>
      </c>
      <c r="R632" s="665">
        <v>6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4</v>
      </c>
      <c r="B633" s="665" t="s">
        <v>2184</v>
      </c>
      <c r="C633" s="665" t="s">
        <v>2432</v>
      </c>
      <c r="D633" s="746" t="s">
        <v>3721</v>
      </c>
      <c r="E633" s="747" t="s">
        <v>2461</v>
      </c>
      <c r="F633" s="665" t="s">
        <v>2428</v>
      </c>
      <c r="G633" s="665" t="s">
        <v>2719</v>
      </c>
      <c r="H633" s="665" t="s">
        <v>545</v>
      </c>
      <c r="I633" s="665" t="s">
        <v>2823</v>
      </c>
      <c r="J633" s="665" t="s">
        <v>2824</v>
      </c>
      <c r="K633" s="665" t="s">
        <v>2825</v>
      </c>
      <c r="L633" s="666">
        <v>1500</v>
      </c>
      <c r="M633" s="666">
        <v>9000</v>
      </c>
      <c r="N633" s="665">
        <v>6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4</v>
      </c>
      <c r="B634" s="665" t="s">
        <v>2184</v>
      </c>
      <c r="C634" s="665" t="s">
        <v>2432</v>
      </c>
      <c r="D634" s="746" t="s">
        <v>3721</v>
      </c>
      <c r="E634" s="747" t="s">
        <v>2461</v>
      </c>
      <c r="F634" s="665" t="s">
        <v>2428</v>
      </c>
      <c r="G634" s="665" t="s">
        <v>2719</v>
      </c>
      <c r="H634" s="665" t="s">
        <v>545</v>
      </c>
      <c r="I634" s="665" t="s">
        <v>2828</v>
      </c>
      <c r="J634" s="665" t="s">
        <v>2829</v>
      </c>
      <c r="K634" s="665" t="s">
        <v>2830</v>
      </c>
      <c r="L634" s="666">
        <v>159.5</v>
      </c>
      <c r="M634" s="666">
        <v>2073.5</v>
      </c>
      <c r="N634" s="665">
        <v>13</v>
      </c>
      <c r="O634" s="748">
        <v>6</v>
      </c>
      <c r="P634" s="666">
        <v>319</v>
      </c>
      <c r="Q634" s="681">
        <v>0.15384615384615385</v>
      </c>
      <c r="R634" s="665">
        <v>2</v>
      </c>
      <c r="S634" s="681">
        <v>0.15384615384615385</v>
      </c>
      <c r="T634" s="748">
        <v>1</v>
      </c>
      <c r="U634" s="704">
        <v>0.16666666666666666</v>
      </c>
    </row>
    <row r="635" spans="1:21" ht="14.4" customHeight="1" x14ac:dyDescent="0.3">
      <c r="A635" s="664">
        <v>4</v>
      </c>
      <c r="B635" s="665" t="s">
        <v>2184</v>
      </c>
      <c r="C635" s="665" t="s">
        <v>2432</v>
      </c>
      <c r="D635" s="746" t="s">
        <v>3721</v>
      </c>
      <c r="E635" s="747" t="s">
        <v>2461</v>
      </c>
      <c r="F635" s="665" t="s">
        <v>2428</v>
      </c>
      <c r="G635" s="665" t="s">
        <v>2719</v>
      </c>
      <c r="H635" s="665" t="s">
        <v>545</v>
      </c>
      <c r="I635" s="665" t="s">
        <v>2834</v>
      </c>
      <c r="J635" s="665" t="s">
        <v>2835</v>
      </c>
      <c r="K635" s="665" t="s">
        <v>2836</v>
      </c>
      <c r="L635" s="666">
        <v>498.24</v>
      </c>
      <c r="M635" s="666">
        <v>996.48</v>
      </c>
      <c r="N635" s="665">
        <v>2</v>
      </c>
      <c r="O635" s="748">
        <v>2</v>
      </c>
      <c r="P635" s="666">
        <v>498.24</v>
      </c>
      <c r="Q635" s="681">
        <v>0.5</v>
      </c>
      <c r="R635" s="665">
        <v>1</v>
      </c>
      <c r="S635" s="681">
        <v>0.5</v>
      </c>
      <c r="T635" s="748">
        <v>1</v>
      </c>
      <c r="U635" s="704">
        <v>0.5</v>
      </c>
    </row>
    <row r="636" spans="1:21" ht="14.4" customHeight="1" x14ac:dyDescent="0.3">
      <c r="A636" s="664">
        <v>4</v>
      </c>
      <c r="B636" s="665" t="s">
        <v>2184</v>
      </c>
      <c r="C636" s="665" t="s">
        <v>2432</v>
      </c>
      <c r="D636" s="746" t="s">
        <v>3721</v>
      </c>
      <c r="E636" s="747" t="s">
        <v>2461</v>
      </c>
      <c r="F636" s="665" t="s">
        <v>2428</v>
      </c>
      <c r="G636" s="665" t="s">
        <v>2719</v>
      </c>
      <c r="H636" s="665" t="s">
        <v>545</v>
      </c>
      <c r="I636" s="665" t="s">
        <v>3464</v>
      </c>
      <c r="J636" s="665" t="s">
        <v>3148</v>
      </c>
      <c r="K636" s="665" t="s">
        <v>3465</v>
      </c>
      <c r="L636" s="666">
        <v>2304</v>
      </c>
      <c r="M636" s="666">
        <v>4608</v>
      </c>
      <c r="N636" s="665">
        <v>2</v>
      </c>
      <c r="O636" s="748">
        <v>1</v>
      </c>
      <c r="P636" s="666">
        <v>4608</v>
      </c>
      <c r="Q636" s="681">
        <v>1</v>
      </c>
      <c r="R636" s="665">
        <v>2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4</v>
      </c>
      <c r="B637" s="665" t="s">
        <v>2184</v>
      </c>
      <c r="C637" s="665" t="s">
        <v>2432</v>
      </c>
      <c r="D637" s="746" t="s">
        <v>3721</v>
      </c>
      <c r="E637" s="747" t="s">
        <v>2461</v>
      </c>
      <c r="F637" s="665" t="s">
        <v>2428</v>
      </c>
      <c r="G637" s="665" t="s">
        <v>2719</v>
      </c>
      <c r="H637" s="665" t="s">
        <v>545</v>
      </c>
      <c r="I637" s="665" t="s">
        <v>2843</v>
      </c>
      <c r="J637" s="665" t="s">
        <v>2844</v>
      </c>
      <c r="K637" s="665" t="s">
        <v>2845</v>
      </c>
      <c r="L637" s="666">
        <v>319</v>
      </c>
      <c r="M637" s="666">
        <v>638</v>
      </c>
      <c r="N637" s="665">
        <v>2</v>
      </c>
      <c r="O637" s="748">
        <v>2</v>
      </c>
      <c r="P637" s="666">
        <v>319</v>
      </c>
      <c r="Q637" s="681">
        <v>0.5</v>
      </c>
      <c r="R637" s="665">
        <v>1</v>
      </c>
      <c r="S637" s="681">
        <v>0.5</v>
      </c>
      <c r="T637" s="748">
        <v>1</v>
      </c>
      <c r="U637" s="704">
        <v>0.5</v>
      </c>
    </row>
    <row r="638" spans="1:21" ht="14.4" customHeight="1" x14ac:dyDescent="0.3">
      <c r="A638" s="664">
        <v>4</v>
      </c>
      <c r="B638" s="665" t="s">
        <v>2184</v>
      </c>
      <c r="C638" s="665" t="s">
        <v>2432</v>
      </c>
      <c r="D638" s="746" t="s">
        <v>3721</v>
      </c>
      <c r="E638" s="747" t="s">
        <v>2461</v>
      </c>
      <c r="F638" s="665" t="s">
        <v>2428</v>
      </c>
      <c r="G638" s="665" t="s">
        <v>2719</v>
      </c>
      <c r="H638" s="665" t="s">
        <v>545</v>
      </c>
      <c r="I638" s="665" t="s">
        <v>3144</v>
      </c>
      <c r="J638" s="665" t="s">
        <v>3145</v>
      </c>
      <c r="K638" s="665" t="s">
        <v>3146</v>
      </c>
      <c r="L638" s="666">
        <v>479.84</v>
      </c>
      <c r="M638" s="666">
        <v>1919.36</v>
      </c>
      <c r="N638" s="665">
        <v>4</v>
      </c>
      <c r="O638" s="748">
        <v>2</v>
      </c>
      <c r="P638" s="666">
        <v>959.68</v>
      </c>
      <c r="Q638" s="681">
        <v>0.5</v>
      </c>
      <c r="R638" s="665">
        <v>2</v>
      </c>
      <c r="S638" s="681">
        <v>0.5</v>
      </c>
      <c r="T638" s="748">
        <v>1</v>
      </c>
      <c r="U638" s="704">
        <v>0.5</v>
      </c>
    </row>
    <row r="639" spans="1:21" ht="14.4" customHeight="1" x14ac:dyDescent="0.3">
      <c r="A639" s="664">
        <v>4</v>
      </c>
      <c r="B639" s="665" t="s">
        <v>2184</v>
      </c>
      <c r="C639" s="665" t="s">
        <v>2432</v>
      </c>
      <c r="D639" s="746" t="s">
        <v>3721</v>
      </c>
      <c r="E639" s="747" t="s">
        <v>2461</v>
      </c>
      <c r="F639" s="665" t="s">
        <v>2428</v>
      </c>
      <c r="G639" s="665" t="s">
        <v>2719</v>
      </c>
      <c r="H639" s="665" t="s">
        <v>545</v>
      </c>
      <c r="I639" s="665" t="s">
        <v>3147</v>
      </c>
      <c r="J639" s="665" t="s">
        <v>3148</v>
      </c>
      <c r="K639" s="665" t="s">
        <v>3149</v>
      </c>
      <c r="L639" s="666">
        <v>1781.3</v>
      </c>
      <c r="M639" s="666">
        <v>8906.5</v>
      </c>
      <c r="N639" s="665">
        <v>5</v>
      </c>
      <c r="O639" s="748">
        <v>1</v>
      </c>
      <c r="P639" s="666">
        <v>8906.5</v>
      </c>
      <c r="Q639" s="681">
        <v>1</v>
      </c>
      <c r="R639" s="665">
        <v>5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4</v>
      </c>
      <c r="B640" s="665" t="s">
        <v>2184</v>
      </c>
      <c r="C640" s="665" t="s">
        <v>2432</v>
      </c>
      <c r="D640" s="746" t="s">
        <v>3721</v>
      </c>
      <c r="E640" s="747" t="s">
        <v>2461</v>
      </c>
      <c r="F640" s="665" t="s">
        <v>2428</v>
      </c>
      <c r="G640" s="665" t="s">
        <v>2719</v>
      </c>
      <c r="H640" s="665" t="s">
        <v>545</v>
      </c>
      <c r="I640" s="665" t="s">
        <v>3466</v>
      </c>
      <c r="J640" s="665" t="s">
        <v>3459</v>
      </c>
      <c r="K640" s="665" t="s">
        <v>3467</v>
      </c>
      <c r="L640" s="666">
        <v>711.08</v>
      </c>
      <c r="M640" s="666">
        <v>4266.4800000000005</v>
      </c>
      <c r="N640" s="665">
        <v>6</v>
      </c>
      <c r="O640" s="748">
        <v>1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4</v>
      </c>
      <c r="B641" s="665" t="s">
        <v>2184</v>
      </c>
      <c r="C641" s="665" t="s">
        <v>2432</v>
      </c>
      <c r="D641" s="746" t="s">
        <v>3721</v>
      </c>
      <c r="E641" s="747" t="s">
        <v>2461</v>
      </c>
      <c r="F641" s="665" t="s">
        <v>2428</v>
      </c>
      <c r="G641" s="665" t="s">
        <v>2719</v>
      </c>
      <c r="H641" s="665" t="s">
        <v>545</v>
      </c>
      <c r="I641" s="665" t="s">
        <v>3150</v>
      </c>
      <c r="J641" s="665" t="s">
        <v>3151</v>
      </c>
      <c r="K641" s="665" t="s">
        <v>3152</v>
      </c>
      <c r="L641" s="666">
        <v>761.3</v>
      </c>
      <c r="M641" s="666">
        <v>4567.7999999999993</v>
      </c>
      <c r="N641" s="665">
        <v>6</v>
      </c>
      <c r="O641" s="748">
        <v>1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4</v>
      </c>
      <c r="B642" s="665" t="s">
        <v>2184</v>
      </c>
      <c r="C642" s="665" t="s">
        <v>2432</v>
      </c>
      <c r="D642" s="746" t="s">
        <v>3721</v>
      </c>
      <c r="E642" s="747" t="s">
        <v>2461</v>
      </c>
      <c r="F642" s="665" t="s">
        <v>2428</v>
      </c>
      <c r="G642" s="665" t="s">
        <v>2719</v>
      </c>
      <c r="H642" s="665" t="s">
        <v>545</v>
      </c>
      <c r="I642" s="665" t="s">
        <v>2852</v>
      </c>
      <c r="J642" s="665" t="s">
        <v>2853</v>
      </c>
      <c r="K642" s="665" t="s">
        <v>2854</v>
      </c>
      <c r="L642" s="666">
        <v>1248</v>
      </c>
      <c r="M642" s="666">
        <v>4992</v>
      </c>
      <c r="N642" s="665">
        <v>4</v>
      </c>
      <c r="O642" s="748">
        <v>1</v>
      </c>
      <c r="P642" s="666">
        <v>4992</v>
      </c>
      <c r="Q642" s="681">
        <v>1</v>
      </c>
      <c r="R642" s="665">
        <v>4</v>
      </c>
      <c r="S642" s="681">
        <v>1</v>
      </c>
      <c r="T642" s="748">
        <v>1</v>
      </c>
      <c r="U642" s="704">
        <v>1</v>
      </c>
    </row>
    <row r="643" spans="1:21" ht="14.4" customHeight="1" x14ac:dyDescent="0.3">
      <c r="A643" s="664">
        <v>4</v>
      </c>
      <c r="B643" s="665" t="s">
        <v>2184</v>
      </c>
      <c r="C643" s="665" t="s">
        <v>2432</v>
      </c>
      <c r="D643" s="746" t="s">
        <v>3721</v>
      </c>
      <c r="E643" s="747" t="s">
        <v>2461</v>
      </c>
      <c r="F643" s="665" t="s">
        <v>2428</v>
      </c>
      <c r="G643" s="665" t="s">
        <v>2719</v>
      </c>
      <c r="H643" s="665" t="s">
        <v>545</v>
      </c>
      <c r="I643" s="665" t="s">
        <v>3156</v>
      </c>
      <c r="J643" s="665" t="s">
        <v>3109</v>
      </c>
      <c r="K643" s="665" t="s">
        <v>3157</v>
      </c>
      <c r="L643" s="666">
        <v>761.3</v>
      </c>
      <c r="M643" s="666">
        <v>761.3</v>
      </c>
      <c r="N643" s="665">
        <v>1</v>
      </c>
      <c r="O643" s="748">
        <v>1</v>
      </c>
      <c r="P643" s="666">
        <v>761.3</v>
      </c>
      <c r="Q643" s="681">
        <v>1</v>
      </c>
      <c r="R643" s="665">
        <v>1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4</v>
      </c>
      <c r="B644" s="665" t="s">
        <v>2184</v>
      </c>
      <c r="C644" s="665" t="s">
        <v>2432</v>
      </c>
      <c r="D644" s="746" t="s">
        <v>3721</v>
      </c>
      <c r="E644" s="747" t="s">
        <v>2461</v>
      </c>
      <c r="F644" s="665" t="s">
        <v>2428</v>
      </c>
      <c r="G644" s="665" t="s">
        <v>2719</v>
      </c>
      <c r="H644" s="665" t="s">
        <v>545</v>
      </c>
      <c r="I644" s="665" t="s">
        <v>2864</v>
      </c>
      <c r="J644" s="665" t="s">
        <v>2865</v>
      </c>
      <c r="K644" s="665" t="s">
        <v>2866</v>
      </c>
      <c r="L644" s="666">
        <v>1124.9000000000001</v>
      </c>
      <c r="M644" s="666">
        <v>10124.1</v>
      </c>
      <c r="N644" s="665">
        <v>9</v>
      </c>
      <c r="O644" s="748">
        <v>3</v>
      </c>
      <c r="P644" s="666">
        <v>3374.7000000000003</v>
      </c>
      <c r="Q644" s="681">
        <v>0.33333333333333337</v>
      </c>
      <c r="R644" s="665">
        <v>3</v>
      </c>
      <c r="S644" s="681">
        <v>0.33333333333333331</v>
      </c>
      <c r="T644" s="748">
        <v>1</v>
      </c>
      <c r="U644" s="704">
        <v>0.33333333333333331</v>
      </c>
    </row>
    <row r="645" spans="1:21" ht="14.4" customHeight="1" x14ac:dyDescent="0.3">
      <c r="A645" s="664">
        <v>4</v>
      </c>
      <c r="B645" s="665" t="s">
        <v>2184</v>
      </c>
      <c r="C645" s="665" t="s">
        <v>2432</v>
      </c>
      <c r="D645" s="746" t="s">
        <v>3721</v>
      </c>
      <c r="E645" s="747" t="s">
        <v>2461</v>
      </c>
      <c r="F645" s="665" t="s">
        <v>2428</v>
      </c>
      <c r="G645" s="665" t="s">
        <v>2719</v>
      </c>
      <c r="H645" s="665" t="s">
        <v>545</v>
      </c>
      <c r="I645" s="665" t="s">
        <v>2867</v>
      </c>
      <c r="J645" s="665" t="s">
        <v>2868</v>
      </c>
      <c r="K645" s="665" t="s">
        <v>2749</v>
      </c>
      <c r="L645" s="666">
        <v>590.5</v>
      </c>
      <c r="M645" s="666">
        <v>590.5</v>
      </c>
      <c r="N645" s="665">
        <v>1</v>
      </c>
      <c r="O645" s="748">
        <v>1</v>
      </c>
      <c r="P645" s="666">
        <v>590.5</v>
      </c>
      <c r="Q645" s="681">
        <v>1</v>
      </c>
      <c r="R645" s="665">
        <v>1</v>
      </c>
      <c r="S645" s="681">
        <v>1</v>
      </c>
      <c r="T645" s="748">
        <v>1</v>
      </c>
      <c r="U645" s="704">
        <v>1</v>
      </c>
    </row>
    <row r="646" spans="1:21" ht="14.4" customHeight="1" x14ac:dyDescent="0.3">
      <c r="A646" s="664">
        <v>4</v>
      </c>
      <c r="B646" s="665" t="s">
        <v>2184</v>
      </c>
      <c r="C646" s="665" t="s">
        <v>2432</v>
      </c>
      <c r="D646" s="746" t="s">
        <v>3721</v>
      </c>
      <c r="E646" s="747" t="s">
        <v>2461</v>
      </c>
      <c r="F646" s="665" t="s">
        <v>2428</v>
      </c>
      <c r="G646" s="665" t="s">
        <v>2719</v>
      </c>
      <c r="H646" s="665" t="s">
        <v>545</v>
      </c>
      <c r="I646" s="665" t="s">
        <v>3164</v>
      </c>
      <c r="J646" s="665" t="s">
        <v>3165</v>
      </c>
      <c r="K646" s="665" t="s">
        <v>3166</v>
      </c>
      <c r="L646" s="666">
        <v>299.25</v>
      </c>
      <c r="M646" s="666">
        <v>299.25</v>
      </c>
      <c r="N646" s="665">
        <v>1</v>
      </c>
      <c r="O646" s="748">
        <v>1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4</v>
      </c>
      <c r="B647" s="665" t="s">
        <v>2184</v>
      </c>
      <c r="C647" s="665" t="s">
        <v>2432</v>
      </c>
      <c r="D647" s="746" t="s">
        <v>3721</v>
      </c>
      <c r="E647" s="747" t="s">
        <v>2461</v>
      </c>
      <c r="F647" s="665" t="s">
        <v>2428</v>
      </c>
      <c r="G647" s="665" t="s">
        <v>2719</v>
      </c>
      <c r="H647" s="665" t="s">
        <v>545</v>
      </c>
      <c r="I647" s="665" t="s">
        <v>2869</v>
      </c>
      <c r="J647" s="665" t="s">
        <v>2802</v>
      </c>
      <c r="K647" s="665" t="s">
        <v>2870</v>
      </c>
      <c r="L647" s="666">
        <v>3000</v>
      </c>
      <c r="M647" s="666">
        <v>3000</v>
      </c>
      <c r="N647" s="665">
        <v>1</v>
      </c>
      <c r="O647" s="748">
        <v>1</v>
      </c>
      <c r="P647" s="666">
        <v>3000</v>
      </c>
      <c r="Q647" s="681">
        <v>1</v>
      </c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4</v>
      </c>
      <c r="B648" s="665" t="s">
        <v>2184</v>
      </c>
      <c r="C648" s="665" t="s">
        <v>2432</v>
      </c>
      <c r="D648" s="746" t="s">
        <v>3721</v>
      </c>
      <c r="E648" s="747" t="s">
        <v>2461</v>
      </c>
      <c r="F648" s="665" t="s">
        <v>2428</v>
      </c>
      <c r="G648" s="665" t="s">
        <v>2719</v>
      </c>
      <c r="H648" s="665" t="s">
        <v>545</v>
      </c>
      <c r="I648" s="665" t="s">
        <v>2871</v>
      </c>
      <c r="J648" s="665" t="s">
        <v>2872</v>
      </c>
      <c r="K648" s="665" t="s">
        <v>2740</v>
      </c>
      <c r="L648" s="666">
        <v>311</v>
      </c>
      <c r="M648" s="666">
        <v>1244</v>
      </c>
      <c r="N648" s="665">
        <v>4</v>
      </c>
      <c r="O648" s="748">
        <v>2</v>
      </c>
      <c r="P648" s="666">
        <v>1244</v>
      </c>
      <c r="Q648" s="681">
        <v>1</v>
      </c>
      <c r="R648" s="665">
        <v>4</v>
      </c>
      <c r="S648" s="681">
        <v>1</v>
      </c>
      <c r="T648" s="748">
        <v>2</v>
      </c>
      <c r="U648" s="704">
        <v>1</v>
      </c>
    </row>
    <row r="649" spans="1:21" ht="14.4" customHeight="1" x14ac:dyDescent="0.3">
      <c r="A649" s="664">
        <v>4</v>
      </c>
      <c r="B649" s="665" t="s">
        <v>2184</v>
      </c>
      <c r="C649" s="665" t="s">
        <v>2432</v>
      </c>
      <c r="D649" s="746" t="s">
        <v>3721</v>
      </c>
      <c r="E649" s="747" t="s">
        <v>2461</v>
      </c>
      <c r="F649" s="665" t="s">
        <v>2428</v>
      </c>
      <c r="G649" s="665" t="s">
        <v>2719</v>
      </c>
      <c r="H649" s="665" t="s">
        <v>545</v>
      </c>
      <c r="I649" s="665" t="s">
        <v>3171</v>
      </c>
      <c r="J649" s="665" t="s">
        <v>3172</v>
      </c>
      <c r="K649" s="665" t="s">
        <v>3173</v>
      </c>
      <c r="L649" s="666">
        <v>2815.92</v>
      </c>
      <c r="M649" s="666">
        <v>84477.599999999991</v>
      </c>
      <c r="N649" s="665">
        <v>30</v>
      </c>
      <c r="O649" s="748">
        <v>4</v>
      </c>
      <c r="P649" s="666">
        <v>8447.76</v>
      </c>
      <c r="Q649" s="681">
        <v>0.10000000000000002</v>
      </c>
      <c r="R649" s="665">
        <v>3</v>
      </c>
      <c r="S649" s="681">
        <v>0.1</v>
      </c>
      <c r="T649" s="748">
        <v>1</v>
      </c>
      <c r="U649" s="704">
        <v>0.25</v>
      </c>
    </row>
    <row r="650" spans="1:21" ht="14.4" customHeight="1" x14ac:dyDescent="0.3">
      <c r="A650" s="664">
        <v>4</v>
      </c>
      <c r="B650" s="665" t="s">
        <v>2184</v>
      </c>
      <c r="C650" s="665" t="s">
        <v>2432</v>
      </c>
      <c r="D650" s="746" t="s">
        <v>3721</v>
      </c>
      <c r="E650" s="747" t="s">
        <v>2461</v>
      </c>
      <c r="F650" s="665" t="s">
        <v>2428</v>
      </c>
      <c r="G650" s="665" t="s">
        <v>2719</v>
      </c>
      <c r="H650" s="665" t="s">
        <v>545</v>
      </c>
      <c r="I650" s="665" t="s">
        <v>2891</v>
      </c>
      <c r="J650" s="665" t="s">
        <v>2892</v>
      </c>
      <c r="K650" s="665" t="s">
        <v>2893</v>
      </c>
      <c r="L650" s="666">
        <v>1435.97</v>
      </c>
      <c r="M650" s="666">
        <v>8615.82</v>
      </c>
      <c r="N650" s="665">
        <v>6</v>
      </c>
      <c r="O650" s="748">
        <v>2</v>
      </c>
      <c r="P650" s="666">
        <v>4307.91</v>
      </c>
      <c r="Q650" s="681">
        <v>0.5</v>
      </c>
      <c r="R650" s="665">
        <v>3</v>
      </c>
      <c r="S650" s="681">
        <v>0.5</v>
      </c>
      <c r="T650" s="748">
        <v>1</v>
      </c>
      <c r="U650" s="704">
        <v>0.5</v>
      </c>
    </row>
    <row r="651" spans="1:21" ht="14.4" customHeight="1" x14ac:dyDescent="0.3">
      <c r="A651" s="664">
        <v>4</v>
      </c>
      <c r="B651" s="665" t="s">
        <v>2184</v>
      </c>
      <c r="C651" s="665" t="s">
        <v>2432</v>
      </c>
      <c r="D651" s="746" t="s">
        <v>3721</v>
      </c>
      <c r="E651" s="747" t="s">
        <v>2461</v>
      </c>
      <c r="F651" s="665" t="s">
        <v>2428</v>
      </c>
      <c r="G651" s="665" t="s">
        <v>2719</v>
      </c>
      <c r="H651" s="665" t="s">
        <v>545</v>
      </c>
      <c r="I651" s="665" t="s">
        <v>3188</v>
      </c>
      <c r="J651" s="665" t="s">
        <v>3189</v>
      </c>
      <c r="K651" s="665" t="s">
        <v>3190</v>
      </c>
      <c r="L651" s="666">
        <v>5343.9</v>
      </c>
      <c r="M651" s="666">
        <v>32063.399999999998</v>
      </c>
      <c r="N651" s="665">
        <v>6</v>
      </c>
      <c r="O651" s="748">
        <v>2</v>
      </c>
      <c r="P651" s="666">
        <v>16031.699999999999</v>
      </c>
      <c r="Q651" s="681">
        <v>0.5</v>
      </c>
      <c r="R651" s="665">
        <v>3</v>
      </c>
      <c r="S651" s="681">
        <v>0.5</v>
      </c>
      <c r="T651" s="748">
        <v>1</v>
      </c>
      <c r="U651" s="704">
        <v>0.5</v>
      </c>
    </row>
    <row r="652" spans="1:21" ht="14.4" customHeight="1" x14ac:dyDescent="0.3">
      <c r="A652" s="664">
        <v>4</v>
      </c>
      <c r="B652" s="665" t="s">
        <v>2184</v>
      </c>
      <c r="C652" s="665" t="s">
        <v>2432</v>
      </c>
      <c r="D652" s="746" t="s">
        <v>3721</v>
      </c>
      <c r="E652" s="747" t="s">
        <v>2461</v>
      </c>
      <c r="F652" s="665" t="s">
        <v>2428</v>
      </c>
      <c r="G652" s="665" t="s">
        <v>2719</v>
      </c>
      <c r="H652" s="665" t="s">
        <v>545</v>
      </c>
      <c r="I652" s="665" t="s">
        <v>3191</v>
      </c>
      <c r="J652" s="665" t="s">
        <v>3192</v>
      </c>
      <c r="K652" s="665" t="s">
        <v>3193</v>
      </c>
      <c r="L652" s="666">
        <v>304.69</v>
      </c>
      <c r="M652" s="666">
        <v>609.38</v>
      </c>
      <c r="N652" s="665">
        <v>2</v>
      </c>
      <c r="O652" s="748">
        <v>1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4</v>
      </c>
      <c r="B653" s="665" t="s">
        <v>2184</v>
      </c>
      <c r="C653" s="665" t="s">
        <v>2432</v>
      </c>
      <c r="D653" s="746" t="s">
        <v>3721</v>
      </c>
      <c r="E653" s="747" t="s">
        <v>2461</v>
      </c>
      <c r="F653" s="665" t="s">
        <v>2428</v>
      </c>
      <c r="G653" s="665" t="s">
        <v>2719</v>
      </c>
      <c r="H653" s="665" t="s">
        <v>545</v>
      </c>
      <c r="I653" s="665" t="s">
        <v>3468</v>
      </c>
      <c r="J653" s="665" t="s">
        <v>3456</v>
      </c>
      <c r="K653" s="665" t="s">
        <v>3469</v>
      </c>
      <c r="L653" s="666">
        <v>1500.3</v>
      </c>
      <c r="M653" s="666">
        <v>9001.7999999999993</v>
      </c>
      <c r="N653" s="665">
        <v>6</v>
      </c>
      <c r="O653" s="748">
        <v>1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4</v>
      </c>
      <c r="B654" s="665" t="s">
        <v>2184</v>
      </c>
      <c r="C654" s="665" t="s">
        <v>2432</v>
      </c>
      <c r="D654" s="746" t="s">
        <v>3721</v>
      </c>
      <c r="E654" s="747" t="s">
        <v>2461</v>
      </c>
      <c r="F654" s="665" t="s">
        <v>2428</v>
      </c>
      <c r="G654" s="665" t="s">
        <v>2719</v>
      </c>
      <c r="H654" s="665" t="s">
        <v>545</v>
      </c>
      <c r="I654" s="665" t="s">
        <v>3470</v>
      </c>
      <c r="J654" s="665" t="s">
        <v>3471</v>
      </c>
      <c r="K654" s="665" t="s">
        <v>3472</v>
      </c>
      <c r="L654" s="666">
        <v>1781.3</v>
      </c>
      <c r="M654" s="666">
        <v>10687.8</v>
      </c>
      <c r="N654" s="665">
        <v>6</v>
      </c>
      <c r="O654" s="748">
        <v>1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4</v>
      </c>
      <c r="B655" s="665" t="s">
        <v>2184</v>
      </c>
      <c r="C655" s="665" t="s">
        <v>2432</v>
      </c>
      <c r="D655" s="746" t="s">
        <v>3721</v>
      </c>
      <c r="E655" s="747" t="s">
        <v>2461</v>
      </c>
      <c r="F655" s="665" t="s">
        <v>2428</v>
      </c>
      <c r="G655" s="665" t="s">
        <v>2719</v>
      </c>
      <c r="H655" s="665" t="s">
        <v>545</v>
      </c>
      <c r="I655" s="665" t="s">
        <v>3473</v>
      </c>
      <c r="J655" s="665" t="s">
        <v>3109</v>
      </c>
      <c r="K655" s="665" t="s">
        <v>3465</v>
      </c>
      <c r="L655" s="666">
        <v>1954.7</v>
      </c>
      <c r="M655" s="666">
        <v>1954.7</v>
      </c>
      <c r="N655" s="665">
        <v>1</v>
      </c>
      <c r="O655" s="748">
        <v>1</v>
      </c>
      <c r="P655" s="666">
        <v>1954.7</v>
      </c>
      <c r="Q655" s="681">
        <v>1</v>
      </c>
      <c r="R655" s="665">
        <v>1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4</v>
      </c>
      <c r="B656" s="665" t="s">
        <v>2184</v>
      </c>
      <c r="C656" s="665" t="s">
        <v>2432</v>
      </c>
      <c r="D656" s="746" t="s">
        <v>3721</v>
      </c>
      <c r="E656" s="747" t="s">
        <v>2461</v>
      </c>
      <c r="F656" s="665" t="s">
        <v>2428</v>
      </c>
      <c r="G656" s="665" t="s">
        <v>2719</v>
      </c>
      <c r="H656" s="665" t="s">
        <v>545</v>
      </c>
      <c r="I656" s="665" t="s">
        <v>3474</v>
      </c>
      <c r="J656" s="665" t="s">
        <v>3475</v>
      </c>
      <c r="K656" s="665" t="s">
        <v>3476</v>
      </c>
      <c r="L656" s="666">
        <v>1450</v>
      </c>
      <c r="M656" s="666">
        <v>5800</v>
      </c>
      <c r="N656" s="665">
        <v>4</v>
      </c>
      <c r="O656" s="748">
        <v>2</v>
      </c>
      <c r="P656" s="666">
        <v>2900</v>
      </c>
      <c r="Q656" s="681">
        <v>0.5</v>
      </c>
      <c r="R656" s="665">
        <v>2</v>
      </c>
      <c r="S656" s="681">
        <v>0.5</v>
      </c>
      <c r="T656" s="748">
        <v>1</v>
      </c>
      <c r="U656" s="704">
        <v>0.5</v>
      </c>
    </row>
    <row r="657" spans="1:21" ht="14.4" customHeight="1" x14ac:dyDescent="0.3">
      <c r="A657" s="664">
        <v>4</v>
      </c>
      <c r="B657" s="665" t="s">
        <v>2184</v>
      </c>
      <c r="C657" s="665" t="s">
        <v>2432</v>
      </c>
      <c r="D657" s="746" t="s">
        <v>3721</v>
      </c>
      <c r="E657" s="747" t="s">
        <v>2461</v>
      </c>
      <c r="F657" s="665" t="s">
        <v>2428</v>
      </c>
      <c r="G657" s="665" t="s">
        <v>2719</v>
      </c>
      <c r="H657" s="665" t="s">
        <v>545</v>
      </c>
      <c r="I657" s="665" t="s">
        <v>3477</v>
      </c>
      <c r="J657" s="665" t="s">
        <v>3478</v>
      </c>
      <c r="K657" s="665" t="s">
        <v>3479</v>
      </c>
      <c r="L657" s="666">
        <v>864</v>
      </c>
      <c r="M657" s="666">
        <v>2592</v>
      </c>
      <c r="N657" s="665">
        <v>3</v>
      </c>
      <c r="O657" s="748">
        <v>1</v>
      </c>
      <c r="P657" s="666">
        <v>2592</v>
      </c>
      <c r="Q657" s="681">
        <v>1</v>
      </c>
      <c r="R657" s="665">
        <v>3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4</v>
      </c>
      <c r="B658" s="665" t="s">
        <v>2184</v>
      </c>
      <c r="C658" s="665" t="s">
        <v>2432</v>
      </c>
      <c r="D658" s="746" t="s">
        <v>3721</v>
      </c>
      <c r="E658" s="747" t="s">
        <v>2461</v>
      </c>
      <c r="F658" s="665" t="s">
        <v>2428</v>
      </c>
      <c r="G658" s="665" t="s">
        <v>2719</v>
      </c>
      <c r="H658" s="665" t="s">
        <v>545</v>
      </c>
      <c r="I658" s="665" t="s">
        <v>3480</v>
      </c>
      <c r="J658" s="665" t="s">
        <v>3471</v>
      </c>
      <c r="K658" s="665" t="s">
        <v>3481</v>
      </c>
      <c r="L658" s="666">
        <v>1781.3</v>
      </c>
      <c r="M658" s="666">
        <v>16031.699999999999</v>
      </c>
      <c r="N658" s="665">
        <v>9</v>
      </c>
      <c r="O658" s="748">
        <v>1</v>
      </c>
      <c r="P658" s="666">
        <v>16031.699999999999</v>
      </c>
      <c r="Q658" s="681">
        <v>1</v>
      </c>
      <c r="R658" s="665">
        <v>9</v>
      </c>
      <c r="S658" s="681">
        <v>1</v>
      </c>
      <c r="T658" s="748">
        <v>1</v>
      </c>
      <c r="U658" s="704">
        <v>1</v>
      </c>
    </row>
    <row r="659" spans="1:21" ht="14.4" customHeight="1" x14ac:dyDescent="0.3">
      <c r="A659" s="664">
        <v>4</v>
      </c>
      <c r="B659" s="665" t="s">
        <v>2184</v>
      </c>
      <c r="C659" s="665" t="s">
        <v>2432</v>
      </c>
      <c r="D659" s="746" t="s">
        <v>3721</v>
      </c>
      <c r="E659" s="747" t="s">
        <v>2461</v>
      </c>
      <c r="F659" s="665" t="s">
        <v>2428</v>
      </c>
      <c r="G659" s="665" t="s">
        <v>2719</v>
      </c>
      <c r="H659" s="665" t="s">
        <v>545</v>
      </c>
      <c r="I659" s="665" t="s">
        <v>2903</v>
      </c>
      <c r="J659" s="665" t="s">
        <v>2904</v>
      </c>
      <c r="K659" s="665" t="s">
        <v>2905</v>
      </c>
      <c r="L659" s="666">
        <v>2814.63</v>
      </c>
      <c r="M659" s="666">
        <v>28146.3</v>
      </c>
      <c r="N659" s="665">
        <v>10</v>
      </c>
      <c r="O659" s="748">
        <v>2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4</v>
      </c>
      <c r="B660" s="665" t="s">
        <v>2184</v>
      </c>
      <c r="C660" s="665" t="s">
        <v>2432</v>
      </c>
      <c r="D660" s="746" t="s">
        <v>3721</v>
      </c>
      <c r="E660" s="747" t="s">
        <v>2461</v>
      </c>
      <c r="F660" s="665" t="s">
        <v>2428</v>
      </c>
      <c r="G660" s="665" t="s">
        <v>2719</v>
      </c>
      <c r="H660" s="665" t="s">
        <v>545</v>
      </c>
      <c r="I660" s="665" t="s">
        <v>3482</v>
      </c>
      <c r="J660" s="665" t="s">
        <v>3483</v>
      </c>
      <c r="K660" s="665" t="s">
        <v>3484</v>
      </c>
      <c r="L660" s="666">
        <v>1234.57</v>
      </c>
      <c r="M660" s="666">
        <v>2469.14</v>
      </c>
      <c r="N660" s="665">
        <v>2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4</v>
      </c>
      <c r="B661" s="665" t="s">
        <v>2184</v>
      </c>
      <c r="C661" s="665" t="s">
        <v>2432</v>
      </c>
      <c r="D661" s="746" t="s">
        <v>3721</v>
      </c>
      <c r="E661" s="747" t="s">
        <v>2461</v>
      </c>
      <c r="F661" s="665" t="s">
        <v>2428</v>
      </c>
      <c r="G661" s="665" t="s">
        <v>2719</v>
      </c>
      <c r="H661" s="665" t="s">
        <v>545</v>
      </c>
      <c r="I661" s="665" t="s">
        <v>2909</v>
      </c>
      <c r="J661" s="665" t="s">
        <v>2910</v>
      </c>
      <c r="K661" s="665" t="s">
        <v>2911</v>
      </c>
      <c r="L661" s="666">
        <v>5341.94</v>
      </c>
      <c r="M661" s="666">
        <v>26709.699999999997</v>
      </c>
      <c r="N661" s="665">
        <v>5</v>
      </c>
      <c r="O661" s="748">
        <v>2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4</v>
      </c>
      <c r="B662" s="665" t="s">
        <v>2184</v>
      </c>
      <c r="C662" s="665" t="s">
        <v>2432</v>
      </c>
      <c r="D662" s="746" t="s">
        <v>3721</v>
      </c>
      <c r="E662" s="747" t="s">
        <v>2461</v>
      </c>
      <c r="F662" s="665" t="s">
        <v>2428</v>
      </c>
      <c r="G662" s="665" t="s">
        <v>2685</v>
      </c>
      <c r="H662" s="665" t="s">
        <v>545</v>
      </c>
      <c r="I662" s="665" t="s">
        <v>2914</v>
      </c>
      <c r="J662" s="665" t="s">
        <v>2915</v>
      </c>
      <c r="K662" s="665" t="s">
        <v>2916</v>
      </c>
      <c r="L662" s="666">
        <v>410</v>
      </c>
      <c r="M662" s="666">
        <v>4510</v>
      </c>
      <c r="N662" s="665">
        <v>11</v>
      </c>
      <c r="O662" s="748">
        <v>11</v>
      </c>
      <c r="P662" s="666">
        <v>4100</v>
      </c>
      <c r="Q662" s="681">
        <v>0.90909090909090906</v>
      </c>
      <c r="R662" s="665">
        <v>10</v>
      </c>
      <c r="S662" s="681">
        <v>0.90909090909090906</v>
      </c>
      <c r="T662" s="748">
        <v>10</v>
      </c>
      <c r="U662" s="704">
        <v>0.90909090909090906</v>
      </c>
    </row>
    <row r="663" spans="1:21" ht="14.4" customHeight="1" x14ac:dyDescent="0.3">
      <c r="A663" s="664">
        <v>4</v>
      </c>
      <c r="B663" s="665" t="s">
        <v>2184</v>
      </c>
      <c r="C663" s="665" t="s">
        <v>2432</v>
      </c>
      <c r="D663" s="746" t="s">
        <v>3721</v>
      </c>
      <c r="E663" s="747" t="s">
        <v>2461</v>
      </c>
      <c r="F663" s="665" t="s">
        <v>2428</v>
      </c>
      <c r="G663" s="665" t="s">
        <v>2917</v>
      </c>
      <c r="H663" s="665" t="s">
        <v>545</v>
      </c>
      <c r="I663" s="665" t="s">
        <v>3485</v>
      </c>
      <c r="J663" s="665" t="s">
        <v>3486</v>
      </c>
      <c r="K663" s="665" t="s">
        <v>3487</v>
      </c>
      <c r="L663" s="666">
        <v>700</v>
      </c>
      <c r="M663" s="666">
        <v>700</v>
      </c>
      <c r="N663" s="665">
        <v>1</v>
      </c>
      <c r="O663" s="748">
        <v>1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4</v>
      </c>
      <c r="B664" s="665" t="s">
        <v>2184</v>
      </c>
      <c r="C664" s="665" t="s">
        <v>2432</v>
      </c>
      <c r="D664" s="746" t="s">
        <v>3721</v>
      </c>
      <c r="E664" s="747" t="s">
        <v>2462</v>
      </c>
      <c r="F664" s="665" t="s">
        <v>2426</v>
      </c>
      <c r="G664" s="665" t="s">
        <v>3036</v>
      </c>
      <c r="H664" s="665" t="s">
        <v>545</v>
      </c>
      <c r="I664" s="665" t="s">
        <v>738</v>
      </c>
      <c r="J664" s="665" t="s">
        <v>3488</v>
      </c>
      <c r="K664" s="665" t="s">
        <v>3489</v>
      </c>
      <c r="L664" s="666">
        <v>0</v>
      </c>
      <c r="M664" s="666">
        <v>0</v>
      </c>
      <c r="N664" s="665">
        <v>2</v>
      </c>
      <c r="O664" s="748">
        <v>1</v>
      </c>
      <c r="P664" s="666">
        <v>0</v>
      </c>
      <c r="Q664" s="681"/>
      <c r="R664" s="665">
        <v>2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4</v>
      </c>
      <c r="B665" s="665" t="s">
        <v>2184</v>
      </c>
      <c r="C665" s="665" t="s">
        <v>2432</v>
      </c>
      <c r="D665" s="746" t="s">
        <v>3721</v>
      </c>
      <c r="E665" s="747" t="s">
        <v>2462</v>
      </c>
      <c r="F665" s="665" t="s">
        <v>2426</v>
      </c>
      <c r="G665" s="665" t="s">
        <v>3490</v>
      </c>
      <c r="H665" s="665" t="s">
        <v>545</v>
      </c>
      <c r="I665" s="665" t="s">
        <v>3491</v>
      </c>
      <c r="J665" s="665" t="s">
        <v>3492</v>
      </c>
      <c r="K665" s="665" t="s">
        <v>3493</v>
      </c>
      <c r="L665" s="666">
        <v>0</v>
      </c>
      <c r="M665" s="666">
        <v>0</v>
      </c>
      <c r="N665" s="665">
        <v>1</v>
      </c>
      <c r="O665" s="748">
        <v>1</v>
      </c>
      <c r="P665" s="666">
        <v>0</v>
      </c>
      <c r="Q665" s="681"/>
      <c r="R665" s="665">
        <v>1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4</v>
      </c>
      <c r="B666" s="665" t="s">
        <v>2184</v>
      </c>
      <c r="C666" s="665" t="s">
        <v>2432</v>
      </c>
      <c r="D666" s="746" t="s">
        <v>3721</v>
      </c>
      <c r="E666" s="747" t="s">
        <v>2462</v>
      </c>
      <c r="F666" s="665" t="s">
        <v>2426</v>
      </c>
      <c r="G666" s="665" t="s">
        <v>2934</v>
      </c>
      <c r="H666" s="665" t="s">
        <v>545</v>
      </c>
      <c r="I666" s="665" t="s">
        <v>718</v>
      </c>
      <c r="J666" s="665" t="s">
        <v>719</v>
      </c>
      <c r="K666" s="665" t="s">
        <v>2935</v>
      </c>
      <c r="L666" s="666">
        <v>107.27</v>
      </c>
      <c r="M666" s="666">
        <v>107.27</v>
      </c>
      <c r="N666" s="665">
        <v>1</v>
      </c>
      <c r="O666" s="748">
        <v>1</v>
      </c>
      <c r="P666" s="666"/>
      <c r="Q666" s="681">
        <v>0</v>
      </c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4</v>
      </c>
      <c r="B667" s="665" t="s">
        <v>2184</v>
      </c>
      <c r="C667" s="665" t="s">
        <v>2432</v>
      </c>
      <c r="D667" s="746" t="s">
        <v>3721</v>
      </c>
      <c r="E667" s="747" t="s">
        <v>2462</v>
      </c>
      <c r="F667" s="665" t="s">
        <v>2426</v>
      </c>
      <c r="G667" s="665" t="s">
        <v>2986</v>
      </c>
      <c r="H667" s="665" t="s">
        <v>1027</v>
      </c>
      <c r="I667" s="665" t="s">
        <v>1559</v>
      </c>
      <c r="J667" s="665" t="s">
        <v>1307</v>
      </c>
      <c r="K667" s="665" t="s">
        <v>1308</v>
      </c>
      <c r="L667" s="666">
        <v>36.54</v>
      </c>
      <c r="M667" s="666">
        <v>36.54</v>
      </c>
      <c r="N667" s="665">
        <v>1</v>
      </c>
      <c r="O667" s="748">
        <v>1</v>
      </c>
      <c r="P667" s="666">
        <v>36.54</v>
      </c>
      <c r="Q667" s="681">
        <v>1</v>
      </c>
      <c r="R667" s="665">
        <v>1</v>
      </c>
      <c r="S667" s="681">
        <v>1</v>
      </c>
      <c r="T667" s="748">
        <v>1</v>
      </c>
      <c r="U667" s="704">
        <v>1</v>
      </c>
    </row>
    <row r="668" spans="1:21" ht="14.4" customHeight="1" x14ac:dyDescent="0.3">
      <c r="A668" s="664">
        <v>4</v>
      </c>
      <c r="B668" s="665" t="s">
        <v>2184</v>
      </c>
      <c r="C668" s="665" t="s">
        <v>2432</v>
      </c>
      <c r="D668" s="746" t="s">
        <v>3721</v>
      </c>
      <c r="E668" s="747" t="s">
        <v>2462</v>
      </c>
      <c r="F668" s="665" t="s">
        <v>2426</v>
      </c>
      <c r="G668" s="665" t="s">
        <v>3494</v>
      </c>
      <c r="H668" s="665" t="s">
        <v>545</v>
      </c>
      <c r="I668" s="665" t="s">
        <v>3495</v>
      </c>
      <c r="J668" s="665" t="s">
        <v>3496</v>
      </c>
      <c r="K668" s="665" t="s">
        <v>3497</v>
      </c>
      <c r="L668" s="666">
        <v>320.20999999999998</v>
      </c>
      <c r="M668" s="666">
        <v>640.41999999999996</v>
      </c>
      <c r="N668" s="665">
        <v>2</v>
      </c>
      <c r="O668" s="748">
        <v>1</v>
      </c>
      <c r="P668" s="666">
        <v>640.41999999999996</v>
      </c>
      <c r="Q668" s="681">
        <v>1</v>
      </c>
      <c r="R668" s="665">
        <v>2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4</v>
      </c>
      <c r="B669" s="665" t="s">
        <v>2184</v>
      </c>
      <c r="C669" s="665" t="s">
        <v>2432</v>
      </c>
      <c r="D669" s="746" t="s">
        <v>3721</v>
      </c>
      <c r="E669" s="747" t="s">
        <v>2462</v>
      </c>
      <c r="F669" s="665" t="s">
        <v>2426</v>
      </c>
      <c r="G669" s="665" t="s">
        <v>2947</v>
      </c>
      <c r="H669" s="665" t="s">
        <v>545</v>
      </c>
      <c r="I669" s="665" t="s">
        <v>2948</v>
      </c>
      <c r="J669" s="665" t="s">
        <v>1916</v>
      </c>
      <c r="K669" s="665" t="s">
        <v>2949</v>
      </c>
      <c r="L669" s="666">
        <v>22.44</v>
      </c>
      <c r="M669" s="666">
        <v>22.44</v>
      </c>
      <c r="N669" s="665">
        <v>1</v>
      </c>
      <c r="O669" s="748">
        <v>1</v>
      </c>
      <c r="P669" s="666">
        <v>22.44</v>
      </c>
      <c r="Q669" s="681">
        <v>1</v>
      </c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4</v>
      </c>
      <c r="B670" s="665" t="s">
        <v>2184</v>
      </c>
      <c r="C670" s="665" t="s">
        <v>2432</v>
      </c>
      <c r="D670" s="746" t="s">
        <v>3721</v>
      </c>
      <c r="E670" s="747" t="s">
        <v>2462</v>
      </c>
      <c r="F670" s="665" t="s">
        <v>2426</v>
      </c>
      <c r="G670" s="665" t="s">
        <v>3498</v>
      </c>
      <c r="H670" s="665" t="s">
        <v>545</v>
      </c>
      <c r="I670" s="665" t="s">
        <v>3499</v>
      </c>
      <c r="J670" s="665" t="s">
        <v>3500</v>
      </c>
      <c r="K670" s="665" t="s">
        <v>3501</v>
      </c>
      <c r="L670" s="666">
        <v>145.15</v>
      </c>
      <c r="M670" s="666">
        <v>145.15</v>
      </c>
      <c r="N670" s="665">
        <v>1</v>
      </c>
      <c r="O670" s="748">
        <v>0.5</v>
      </c>
      <c r="P670" s="666">
        <v>145.15</v>
      </c>
      <c r="Q670" s="681">
        <v>1</v>
      </c>
      <c r="R670" s="665">
        <v>1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4</v>
      </c>
      <c r="B671" s="665" t="s">
        <v>2184</v>
      </c>
      <c r="C671" s="665" t="s">
        <v>2432</v>
      </c>
      <c r="D671" s="746" t="s">
        <v>3721</v>
      </c>
      <c r="E671" s="747" t="s">
        <v>2462</v>
      </c>
      <c r="F671" s="665" t="s">
        <v>2426</v>
      </c>
      <c r="G671" s="665" t="s">
        <v>2629</v>
      </c>
      <c r="H671" s="665" t="s">
        <v>1027</v>
      </c>
      <c r="I671" s="665" t="s">
        <v>3502</v>
      </c>
      <c r="J671" s="665" t="s">
        <v>2631</v>
      </c>
      <c r="K671" s="665" t="s">
        <v>3503</v>
      </c>
      <c r="L671" s="666">
        <v>0</v>
      </c>
      <c r="M671" s="666">
        <v>0</v>
      </c>
      <c r="N671" s="665">
        <v>2</v>
      </c>
      <c r="O671" s="748">
        <v>1</v>
      </c>
      <c r="P671" s="666"/>
      <c r="Q671" s="681"/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4</v>
      </c>
      <c r="B672" s="665" t="s">
        <v>2184</v>
      </c>
      <c r="C672" s="665" t="s">
        <v>2432</v>
      </c>
      <c r="D672" s="746" t="s">
        <v>3721</v>
      </c>
      <c r="E672" s="747" t="s">
        <v>2462</v>
      </c>
      <c r="F672" s="665" t="s">
        <v>2426</v>
      </c>
      <c r="G672" s="665" t="s">
        <v>2493</v>
      </c>
      <c r="H672" s="665" t="s">
        <v>545</v>
      </c>
      <c r="I672" s="665" t="s">
        <v>3027</v>
      </c>
      <c r="J672" s="665" t="s">
        <v>3028</v>
      </c>
      <c r="K672" s="665" t="s">
        <v>3029</v>
      </c>
      <c r="L672" s="666">
        <v>133.94</v>
      </c>
      <c r="M672" s="666">
        <v>133.94</v>
      </c>
      <c r="N672" s="665">
        <v>1</v>
      </c>
      <c r="O672" s="748">
        <v>0.5</v>
      </c>
      <c r="P672" s="666">
        <v>133.94</v>
      </c>
      <c r="Q672" s="681">
        <v>1</v>
      </c>
      <c r="R672" s="665">
        <v>1</v>
      </c>
      <c r="S672" s="681">
        <v>1</v>
      </c>
      <c r="T672" s="748">
        <v>0.5</v>
      </c>
      <c r="U672" s="704">
        <v>1</v>
      </c>
    </row>
    <row r="673" spans="1:21" ht="14.4" customHeight="1" x14ac:dyDescent="0.3">
      <c r="A673" s="664">
        <v>4</v>
      </c>
      <c r="B673" s="665" t="s">
        <v>2184</v>
      </c>
      <c r="C673" s="665" t="s">
        <v>2432</v>
      </c>
      <c r="D673" s="746" t="s">
        <v>3721</v>
      </c>
      <c r="E673" s="747" t="s">
        <v>2462</v>
      </c>
      <c r="F673" s="665" t="s">
        <v>2428</v>
      </c>
      <c r="G673" s="665" t="s">
        <v>2685</v>
      </c>
      <c r="H673" s="665" t="s">
        <v>545</v>
      </c>
      <c r="I673" s="665" t="s">
        <v>2914</v>
      </c>
      <c r="J673" s="665" t="s">
        <v>2915</v>
      </c>
      <c r="K673" s="665" t="s">
        <v>2916</v>
      </c>
      <c r="L673" s="666">
        <v>410</v>
      </c>
      <c r="M673" s="666">
        <v>410</v>
      </c>
      <c r="N673" s="665">
        <v>1</v>
      </c>
      <c r="O673" s="748">
        <v>1</v>
      </c>
      <c r="P673" s="666">
        <v>410</v>
      </c>
      <c r="Q673" s="681">
        <v>1</v>
      </c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4</v>
      </c>
      <c r="B674" s="665" t="s">
        <v>2184</v>
      </c>
      <c r="C674" s="665" t="s">
        <v>2432</v>
      </c>
      <c r="D674" s="746" t="s">
        <v>3721</v>
      </c>
      <c r="E674" s="747" t="s">
        <v>2463</v>
      </c>
      <c r="F674" s="665" t="s">
        <v>2426</v>
      </c>
      <c r="G674" s="665" t="s">
        <v>3231</v>
      </c>
      <c r="H674" s="665" t="s">
        <v>545</v>
      </c>
      <c r="I674" s="665" t="s">
        <v>3504</v>
      </c>
      <c r="J674" s="665" t="s">
        <v>3505</v>
      </c>
      <c r="K674" s="665" t="s">
        <v>3506</v>
      </c>
      <c r="L674" s="666">
        <v>72.55</v>
      </c>
      <c r="M674" s="666">
        <v>72.55</v>
      </c>
      <c r="N674" s="665">
        <v>1</v>
      </c>
      <c r="O674" s="748">
        <v>1</v>
      </c>
      <c r="P674" s="666">
        <v>72.55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4</v>
      </c>
      <c r="B675" s="665" t="s">
        <v>2184</v>
      </c>
      <c r="C675" s="665" t="s">
        <v>2432</v>
      </c>
      <c r="D675" s="746" t="s">
        <v>3721</v>
      </c>
      <c r="E675" s="747" t="s">
        <v>2463</v>
      </c>
      <c r="F675" s="665" t="s">
        <v>2426</v>
      </c>
      <c r="G675" s="665" t="s">
        <v>2481</v>
      </c>
      <c r="H675" s="665" t="s">
        <v>545</v>
      </c>
      <c r="I675" s="665" t="s">
        <v>3507</v>
      </c>
      <c r="J675" s="665" t="s">
        <v>788</v>
      </c>
      <c r="K675" s="665" t="s">
        <v>3425</v>
      </c>
      <c r="L675" s="666">
        <v>0</v>
      </c>
      <c r="M675" s="666">
        <v>0</v>
      </c>
      <c r="N675" s="665">
        <v>1</v>
      </c>
      <c r="O675" s="748">
        <v>0.5</v>
      </c>
      <c r="P675" s="666">
        <v>0</v>
      </c>
      <c r="Q675" s="681"/>
      <c r="R675" s="665">
        <v>1</v>
      </c>
      <c r="S675" s="681">
        <v>1</v>
      </c>
      <c r="T675" s="748">
        <v>0.5</v>
      </c>
      <c r="U675" s="704">
        <v>1</v>
      </c>
    </row>
    <row r="676" spans="1:21" ht="14.4" customHeight="1" x14ac:dyDescent="0.3">
      <c r="A676" s="664">
        <v>4</v>
      </c>
      <c r="B676" s="665" t="s">
        <v>2184</v>
      </c>
      <c r="C676" s="665" t="s">
        <v>2432</v>
      </c>
      <c r="D676" s="746" t="s">
        <v>3721</v>
      </c>
      <c r="E676" s="747" t="s">
        <v>2463</v>
      </c>
      <c r="F676" s="665" t="s">
        <v>2426</v>
      </c>
      <c r="G676" s="665" t="s">
        <v>2479</v>
      </c>
      <c r="H676" s="665" t="s">
        <v>545</v>
      </c>
      <c r="I676" s="665" t="s">
        <v>2545</v>
      </c>
      <c r="J676" s="665" t="s">
        <v>2546</v>
      </c>
      <c r="K676" s="665" t="s">
        <v>2547</v>
      </c>
      <c r="L676" s="666">
        <v>154.36000000000001</v>
      </c>
      <c r="M676" s="666">
        <v>154.36000000000001</v>
      </c>
      <c r="N676" s="665">
        <v>1</v>
      </c>
      <c r="O676" s="748">
        <v>1</v>
      </c>
      <c r="P676" s="666">
        <v>154.36000000000001</v>
      </c>
      <c r="Q676" s="681">
        <v>1</v>
      </c>
      <c r="R676" s="665">
        <v>1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4</v>
      </c>
      <c r="B677" s="665" t="s">
        <v>2184</v>
      </c>
      <c r="C677" s="665" t="s">
        <v>2432</v>
      </c>
      <c r="D677" s="746" t="s">
        <v>3721</v>
      </c>
      <c r="E677" s="747" t="s">
        <v>2463</v>
      </c>
      <c r="F677" s="665" t="s">
        <v>2426</v>
      </c>
      <c r="G677" s="665" t="s">
        <v>2479</v>
      </c>
      <c r="H677" s="665" t="s">
        <v>545</v>
      </c>
      <c r="I677" s="665" t="s">
        <v>3235</v>
      </c>
      <c r="J677" s="665" t="s">
        <v>2546</v>
      </c>
      <c r="K677" s="665" t="s">
        <v>2480</v>
      </c>
      <c r="L677" s="666">
        <v>0</v>
      </c>
      <c r="M677" s="666">
        <v>0</v>
      </c>
      <c r="N677" s="665">
        <v>2</v>
      </c>
      <c r="O677" s="748">
        <v>1</v>
      </c>
      <c r="P677" s="666">
        <v>0</v>
      </c>
      <c r="Q677" s="681"/>
      <c r="R677" s="665">
        <v>2</v>
      </c>
      <c r="S677" s="681">
        <v>1</v>
      </c>
      <c r="T677" s="748">
        <v>1</v>
      </c>
      <c r="U677" s="704">
        <v>1</v>
      </c>
    </row>
    <row r="678" spans="1:21" ht="14.4" customHeight="1" x14ac:dyDescent="0.3">
      <c r="A678" s="664">
        <v>4</v>
      </c>
      <c r="B678" s="665" t="s">
        <v>2184</v>
      </c>
      <c r="C678" s="665" t="s">
        <v>2432</v>
      </c>
      <c r="D678" s="746" t="s">
        <v>3721</v>
      </c>
      <c r="E678" s="747" t="s">
        <v>2463</v>
      </c>
      <c r="F678" s="665" t="s">
        <v>2426</v>
      </c>
      <c r="G678" s="665" t="s">
        <v>2549</v>
      </c>
      <c r="H678" s="665" t="s">
        <v>1027</v>
      </c>
      <c r="I678" s="665" t="s">
        <v>3508</v>
      </c>
      <c r="J678" s="665" t="s">
        <v>1053</v>
      </c>
      <c r="K678" s="665" t="s">
        <v>1082</v>
      </c>
      <c r="L678" s="666">
        <v>105.32</v>
      </c>
      <c r="M678" s="666">
        <v>105.32</v>
      </c>
      <c r="N678" s="665">
        <v>1</v>
      </c>
      <c r="O678" s="748">
        <v>1</v>
      </c>
      <c r="P678" s="666">
        <v>105.32</v>
      </c>
      <c r="Q678" s="681">
        <v>1</v>
      </c>
      <c r="R678" s="665">
        <v>1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4</v>
      </c>
      <c r="B679" s="665" t="s">
        <v>2184</v>
      </c>
      <c r="C679" s="665" t="s">
        <v>2432</v>
      </c>
      <c r="D679" s="746" t="s">
        <v>3721</v>
      </c>
      <c r="E679" s="747" t="s">
        <v>2463</v>
      </c>
      <c r="F679" s="665" t="s">
        <v>2426</v>
      </c>
      <c r="G679" s="665" t="s">
        <v>3036</v>
      </c>
      <c r="H679" s="665" t="s">
        <v>545</v>
      </c>
      <c r="I679" s="665" t="s">
        <v>738</v>
      </c>
      <c r="J679" s="665" t="s">
        <v>3488</v>
      </c>
      <c r="K679" s="665" t="s">
        <v>3489</v>
      </c>
      <c r="L679" s="666">
        <v>0</v>
      </c>
      <c r="M679" s="666">
        <v>0</v>
      </c>
      <c r="N679" s="665">
        <v>1</v>
      </c>
      <c r="O679" s="748">
        <v>1</v>
      </c>
      <c r="P679" s="666">
        <v>0</v>
      </c>
      <c r="Q679" s="681"/>
      <c r="R679" s="665">
        <v>1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4</v>
      </c>
      <c r="B680" s="665" t="s">
        <v>2184</v>
      </c>
      <c r="C680" s="665" t="s">
        <v>2432</v>
      </c>
      <c r="D680" s="746" t="s">
        <v>3721</v>
      </c>
      <c r="E680" s="747" t="s">
        <v>2463</v>
      </c>
      <c r="F680" s="665" t="s">
        <v>2426</v>
      </c>
      <c r="G680" s="665" t="s">
        <v>3036</v>
      </c>
      <c r="H680" s="665" t="s">
        <v>545</v>
      </c>
      <c r="I680" s="665" t="s">
        <v>742</v>
      </c>
      <c r="J680" s="665" t="s">
        <v>3037</v>
      </c>
      <c r="K680" s="665" t="s">
        <v>3038</v>
      </c>
      <c r="L680" s="666">
        <v>0</v>
      </c>
      <c r="M680" s="666">
        <v>0</v>
      </c>
      <c r="N680" s="665">
        <v>2</v>
      </c>
      <c r="O680" s="748">
        <v>0.5</v>
      </c>
      <c r="P680" s="666"/>
      <c r="Q680" s="681"/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4</v>
      </c>
      <c r="B681" s="665" t="s">
        <v>2184</v>
      </c>
      <c r="C681" s="665" t="s">
        <v>2432</v>
      </c>
      <c r="D681" s="746" t="s">
        <v>3721</v>
      </c>
      <c r="E681" s="747" t="s">
        <v>2463</v>
      </c>
      <c r="F681" s="665" t="s">
        <v>2426</v>
      </c>
      <c r="G681" s="665" t="s">
        <v>2596</v>
      </c>
      <c r="H681" s="665" t="s">
        <v>545</v>
      </c>
      <c r="I681" s="665" t="s">
        <v>2597</v>
      </c>
      <c r="J681" s="665" t="s">
        <v>2598</v>
      </c>
      <c r="K681" s="665" t="s">
        <v>2356</v>
      </c>
      <c r="L681" s="666">
        <v>78.33</v>
      </c>
      <c r="M681" s="666">
        <v>156.66</v>
      </c>
      <c r="N681" s="665">
        <v>2</v>
      </c>
      <c r="O681" s="748">
        <v>0.5</v>
      </c>
      <c r="P681" s="666">
        <v>156.66</v>
      </c>
      <c r="Q681" s="681">
        <v>1</v>
      </c>
      <c r="R681" s="665">
        <v>2</v>
      </c>
      <c r="S681" s="681">
        <v>1</v>
      </c>
      <c r="T681" s="748">
        <v>0.5</v>
      </c>
      <c r="U681" s="704">
        <v>1</v>
      </c>
    </row>
    <row r="682" spans="1:21" ht="14.4" customHeight="1" x14ac:dyDescent="0.3">
      <c r="A682" s="664">
        <v>4</v>
      </c>
      <c r="B682" s="665" t="s">
        <v>2184</v>
      </c>
      <c r="C682" s="665" t="s">
        <v>2432</v>
      </c>
      <c r="D682" s="746" t="s">
        <v>3721</v>
      </c>
      <c r="E682" s="747" t="s">
        <v>2463</v>
      </c>
      <c r="F682" s="665" t="s">
        <v>2426</v>
      </c>
      <c r="G682" s="665" t="s">
        <v>3509</v>
      </c>
      <c r="H682" s="665" t="s">
        <v>545</v>
      </c>
      <c r="I682" s="665" t="s">
        <v>633</v>
      </c>
      <c r="J682" s="665" t="s">
        <v>3510</v>
      </c>
      <c r="K682" s="665" t="s">
        <v>3511</v>
      </c>
      <c r="L682" s="666">
        <v>37.61</v>
      </c>
      <c r="M682" s="666">
        <v>75.22</v>
      </c>
      <c r="N682" s="665">
        <v>2</v>
      </c>
      <c r="O682" s="748">
        <v>1.5</v>
      </c>
      <c r="P682" s="666">
        <v>37.61</v>
      </c>
      <c r="Q682" s="681">
        <v>0.5</v>
      </c>
      <c r="R682" s="665">
        <v>1</v>
      </c>
      <c r="S682" s="681">
        <v>0.5</v>
      </c>
      <c r="T682" s="748">
        <v>0.5</v>
      </c>
      <c r="U682" s="704">
        <v>0.33333333333333331</v>
      </c>
    </row>
    <row r="683" spans="1:21" ht="14.4" customHeight="1" x14ac:dyDescent="0.3">
      <c r="A683" s="664">
        <v>4</v>
      </c>
      <c r="B683" s="665" t="s">
        <v>2184</v>
      </c>
      <c r="C683" s="665" t="s">
        <v>2432</v>
      </c>
      <c r="D683" s="746" t="s">
        <v>3721</v>
      </c>
      <c r="E683" s="747" t="s">
        <v>2463</v>
      </c>
      <c r="F683" s="665" t="s">
        <v>2426</v>
      </c>
      <c r="G683" s="665" t="s">
        <v>2978</v>
      </c>
      <c r="H683" s="665" t="s">
        <v>545</v>
      </c>
      <c r="I683" s="665" t="s">
        <v>3512</v>
      </c>
      <c r="J683" s="665" t="s">
        <v>3513</v>
      </c>
      <c r="K683" s="665" t="s">
        <v>3514</v>
      </c>
      <c r="L683" s="666">
        <v>0</v>
      </c>
      <c r="M683" s="666">
        <v>0</v>
      </c>
      <c r="N683" s="665">
        <v>1</v>
      </c>
      <c r="O683" s="748">
        <v>1</v>
      </c>
      <c r="P683" s="666"/>
      <c r="Q683" s="681"/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4</v>
      </c>
      <c r="B684" s="665" t="s">
        <v>2184</v>
      </c>
      <c r="C684" s="665" t="s">
        <v>2432</v>
      </c>
      <c r="D684" s="746" t="s">
        <v>3721</v>
      </c>
      <c r="E684" s="747" t="s">
        <v>2463</v>
      </c>
      <c r="F684" s="665" t="s">
        <v>2426</v>
      </c>
      <c r="G684" s="665" t="s">
        <v>3515</v>
      </c>
      <c r="H684" s="665" t="s">
        <v>545</v>
      </c>
      <c r="I684" s="665" t="s">
        <v>3516</v>
      </c>
      <c r="J684" s="665" t="s">
        <v>3517</v>
      </c>
      <c r="K684" s="665" t="s">
        <v>3518</v>
      </c>
      <c r="L684" s="666">
        <v>88.76</v>
      </c>
      <c r="M684" s="666">
        <v>177.52</v>
      </c>
      <c r="N684" s="665">
        <v>2</v>
      </c>
      <c r="O684" s="748">
        <v>0.5</v>
      </c>
      <c r="P684" s="666">
        <v>177.52</v>
      </c>
      <c r="Q684" s="681">
        <v>1</v>
      </c>
      <c r="R684" s="665">
        <v>2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4</v>
      </c>
      <c r="B685" s="665" t="s">
        <v>2184</v>
      </c>
      <c r="C685" s="665" t="s">
        <v>2432</v>
      </c>
      <c r="D685" s="746" t="s">
        <v>3721</v>
      </c>
      <c r="E685" s="747" t="s">
        <v>2463</v>
      </c>
      <c r="F685" s="665" t="s">
        <v>2426</v>
      </c>
      <c r="G685" s="665" t="s">
        <v>2503</v>
      </c>
      <c r="H685" s="665" t="s">
        <v>545</v>
      </c>
      <c r="I685" s="665" t="s">
        <v>3519</v>
      </c>
      <c r="J685" s="665" t="s">
        <v>1524</v>
      </c>
      <c r="K685" s="665" t="s">
        <v>2577</v>
      </c>
      <c r="L685" s="666">
        <v>0</v>
      </c>
      <c r="M685" s="666">
        <v>0</v>
      </c>
      <c r="N685" s="665">
        <v>1</v>
      </c>
      <c r="O685" s="748">
        <v>0.5</v>
      </c>
      <c r="P685" s="666"/>
      <c r="Q685" s="681"/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4</v>
      </c>
      <c r="B686" s="665" t="s">
        <v>2184</v>
      </c>
      <c r="C686" s="665" t="s">
        <v>2432</v>
      </c>
      <c r="D686" s="746" t="s">
        <v>3721</v>
      </c>
      <c r="E686" s="747" t="s">
        <v>2463</v>
      </c>
      <c r="F686" s="665" t="s">
        <v>2426</v>
      </c>
      <c r="G686" s="665" t="s">
        <v>2492</v>
      </c>
      <c r="H686" s="665" t="s">
        <v>545</v>
      </c>
      <c r="I686" s="665" t="s">
        <v>2507</v>
      </c>
      <c r="J686" s="665" t="s">
        <v>1532</v>
      </c>
      <c r="K686" s="665" t="s">
        <v>1533</v>
      </c>
      <c r="L686" s="666">
        <v>185.26</v>
      </c>
      <c r="M686" s="666">
        <v>185.26</v>
      </c>
      <c r="N686" s="665">
        <v>1</v>
      </c>
      <c r="O686" s="748">
        <v>0.5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4</v>
      </c>
      <c r="B687" s="665" t="s">
        <v>2184</v>
      </c>
      <c r="C687" s="665" t="s">
        <v>2432</v>
      </c>
      <c r="D687" s="746" t="s">
        <v>3721</v>
      </c>
      <c r="E687" s="747" t="s">
        <v>2463</v>
      </c>
      <c r="F687" s="665" t="s">
        <v>2426</v>
      </c>
      <c r="G687" s="665" t="s">
        <v>2602</v>
      </c>
      <c r="H687" s="665" t="s">
        <v>1027</v>
      </c>
      <c r="I687" s="665" t="s">
        <v>1860</v>
      </c>
      <c r="J687" s="665" t="s">
        <v>2377</v>
      </c>
      <c r="K687" s="665" t="s">
        <v>1089</v>
      </c>
      <c r="L687" s="666">
        <v>87.41</v>
      </c>
      <c r="M687" s="666">
        <v>174.82</v>
      </c>
      <c r="N687" s="665">
        <v>2</v>
      </c>
      <c r="O687" s="748">
        <v>0.5</v>
      </c>
      <c r="P687" s="666">
        <v>174.82</v>
      </c>
      <c r="Q687" s="681">
        <v>1</v>
      </c>
      <c r="R687" s="665">
        <v>2</v>
      </c>
      <c r="S687" s="681">
        <v>1</v>
      </c>
      <c r="T687" s="748">
        <v>0.5</v>
      </c>
      <c r="U687" s="704">
        <v>1</v>
      </c>
    </row>
    <row r="688" spans="1:21" ht="14.4" customHeight="1" x14ac:dyDescent="0.3">
      <c r="A688" s="664">
        <v>4</v>
      </c>
      <c r="B688" s="665" t="s">
        <v>2184</v>
      </c>
      <c r="C688" s="665" t="s">
        <v>2432</v>
      </c>
      <c r="D688" s="746" t="s">
        <v>3721</v>
      </c>
      <c r="E688" s="747" t="s">
        <v>2463</v>
      </c>
      <c r="F688" s="665" t="s">
        <v>2426</v>
      </c>
      <c r="G688" s="665" t="s">
        <v>2602</v>
      </c>
      <c r="H688" s="665" t="s">
        <v>1027</v>
      </c>
      <c r="I688" s="665" t="s">
        <v>1087</v>
      </c>
      <c r="J688" s="665" t="s">
        <v>1088</v>
      </c>
      <c r="K688" s="665" t="s">
        <v>1089</v>
      </c>
      <c r="L688" s="666">
        <v>194.54</v>
      </c>
      <c r="M688" s="666">
        <v>194.54</v>
      </c>
      <c r="N688" s="665">
        <v>1</v>
      </c>
      <c r="O688" s="748">
        <v>0.5</v>
      </c>
      <c r="P688" s="666">
        <v>194.54</v>
      </c>
      <c r="Q688" s="681">
        <v>1</v>
      </c>
      <c r="R688" s="665">
        <v>1</v>
      </c>
      <c r="S688" s="681">
        <v>1</v>
      </c>
      <c r="T688" s="748">
        <v>0.5</v>
      </c>
      <c r="U688" s="704">
        <v>1</v>
      </c>
    </row>
    <row r="689" spans="1:21" ht="14.4" customHeight="1" x14ac:dyDescent="0.3">
      <c r="A689" s="664">
        <v>4</v>
      </c>
      <c r="B689" s="665" t="s">
        <v>2184</v>
      </c>
      <c r="C689" s="665" t="s">
        <v>2432</v>
      </c>
      <c r="D689" s="746" t="s">
        <v>3721</v>
      </c>
      <c r="E689" s="747" t="s">
        <v>2463</v>
      </c>
      <c r="F689" s="665" t="s">
        <v>2426</v>
      </c>
      <c r="G689" s="665" t="s">
        <v>3520</v>
      </c>
      <c r="H689" s="665" t="s">
        <v>545</v>
      </c>
      <c r="I689" s="665" t="s">
        <v>3521</v>
      </c>
      <c r="J689" s="665" t="s">
        <v>3522</v>
      </c>
      <c r="K689" s="665" t="s">
        <v>3523</v>
      </c>
      <c r="L689" s="666">
        <v>0</v>
      </c>
      <c r="M689" s="666">
        <v>0</v>
      </c>
      <c r="N689" s="665">
        <v>1</v>
      </c>
      <c r="O689" s="748">
        <v>0.5</v>
      </c>
      <c r="P689" s="666"/>
      <c r="Q689" s="681"/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4</v>
      </c>
      <c r="B690" s="665" t="s">
        <v>2184</v>
      </c>
      <c r="C690" s="665" t="s">
        <v>2432</v>
      </c>
      <c r="D690" s="746" t="s">
        <v>3721</v>
      </c>
      <c r="E690" s="747" t="s">
        <v>2463</v>
      </c>
      <c r="F690" s="665" t="s">
        <v>2426</v>
      </c>
      <c r="G690" s="665" t="s">
        <v>2508</v>
      </c>
      <c r="H690" s="665" t="s">
        <v>545</v>
      </c>
      <c r="I690" s="665" t="s">
        <v>977</v>
      </c>
      <c r="J690" s="665" t="s">
        <v>978</v>
      </c>
      <c r="K690" s="665" t="s">
        <v>979</v>
      </c>
      <c r="L690" s="666">
        <v>108.44</v>
      </c>
      <c r="M690" s="666">
        <v>433.76</v>
      </c>
      <c r="N690" s="665">
        <v>4</v>
      </c>
      <c r="O690" s="748">
        <v>1</v>
      </c>
      <c r="P690" s="666">
        <v>433.76</v>
      </c>
      <c r="Q690" s="681">
        <v>1</v>
      </c>
      <c r="R690" s="665">
        <v>4</v>
      </c>
      <c r="S690" s="681">
        <v>1</v>
      </c>
      <c r="T690" s="748">
        <v>1</v>
      </c>
      <c r="U690" s="704">
        <v>1</v>
      </c>
    </row>
    <row r="691" spans="1:21" ht="14.4" customHeight="1" x14ac:dyDescent="0.3">
      <c r="A691" s="664">
        <v>4</v>
      </c>
      <c r="B691" s="665" t="s">
        <v>2184</v>
      </c>
      <c r="C691" s="665" t="s">
        <v>2432</v>
      </c>
      <c r="D691" s="746" t="s">
        <v>3721</v>
      </c>
      <c r="E691" s="747" t="s">
        <v>2463</v>
      </c>
      <c r="F691" s="665" t="s">
        <v>2426</v>
      </c>
      <c r="G691" s="665" t="s">
        <v>2543</v>
      </c>
      <c r="H691" s="665" t="s">
        <v>545</v>
      </c>
      <c r="I691" s="665" t="s">
        <v>1799</v>
      </c>
      <c r="J691" s="665" t="s">
        <v>1800</v>
      </c>
      <c r="K691" s="665" t="s">
        <v>2544</v>
      </c>
      <c r="L691" s="666">
        <v>0</v>
      </c>
      <c r="M691" s="666">
        <v>0</v>
      </c>
      <c r="N691" s="665">
        <v>2</v>
      </c>
      <c r="O691" s="748">
        <v>0.5</v>
      </c>
      <c r="P691" s="666">
        <v>0</v>
      </c>
      <c r="Q691" s="681"/>
      <c r="R691" s="665">
        <v>2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4</v>
      </c>
      <c r="B692" s="665" t="s">
        <v>2184</v>
      </c>
      <c r="C692" s="665" t="s">
        <v>2432</v>
      </c>
      <c r="D692" s="746" t="s">
        <v>3721</v>
      </c>
      <c r="E692" s="747" t="s">
        <v>2463</v>
      </c>
      <c r="F692" s="665" t="s">
        <v>2426</v>
      </c>
      <c r="G692" s="665" t="s">
        <v>2608</v>
      </c>
      <c r="H692" s="665" t="s">
        <v>545</v>
      </c>
      <c r="I692" s="665" t="s">
        <v>912</v>
      </c>
      <c r="J692" s="665" t="s">
        <v>913</v>
      </c>
      <c r="K692" s="665" t="s">
        <v>2609</v>
      </c>
      <c r="L692" s="666">
        <v>77.14</v>
      </c>
      <c r="M692" s="666">
        <v>154.28</v>
      </c>
      <c r="N692" s="665">
        <v>2</v>
      </c>
      <c r="O692" s="748">
        <v>1</v>
      </c>
      <c r="P692" s="666">
        <v>154.28</v>
      </c>
      <c r="Q692" s="681">
        <v>1</v>
      </c>
      <c r="R692" s="665">
        <v>2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4</v>
      </c>
      <c r="B693" s="665" t="s">
        <v>2184</v>
      </c>
      <c r="C693" s="665" t="s">
        <v>2432</v>
      </c>
      <c r="D693" s="746" t="s">
        <v>3721</v>
      </c>
      <c r="E693" s="747" t="s">
        <v>2463</v>
      </c>
      <c r="F693" s="665" t="s">
        <v>2426</v>
      </c>
      <c r="G693" s="665" t="s">
        <v>2608</v>
      </c>
      <c r="H693" s="665" t="s">
        <v>545</v>
      </c>
      <c r="I693" s="665" t="s">
        <v>2610</v>
      </c>
      <c r="J693" s="665" t="s">
        <v>913</v>
      </c>
      <c r="K693" s="665" t="s">
        <v>2611</v>
      </c>
      <c r="L693" s="666">
        <v>0</v>
      </c>
      <c r="M693" s="666">
        <v>0</v>
      </c>
      <c r="N693" s="665">
        <v>2</v>
      </c>
      <c r="O693" s="748">
        <v>1</v>
      </c>
      <c r="P693" s="666"/>
      <c r="Q693" s="681"/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4</v>
      </c>
      <c r="B694" s="665" t="s">
        <v>2184</v>
      </c>
      <c r="C694" s="665" t="s">
        <v>2432</v>
      </c>
      <c r="D694" s="746" t="s">
        <v>3721</v>
      </c>
      <c r="E694" s="747" t="s">
        <v>2463</v>
      </c>
      <c r="F694" s="665" t="s">
        <v>2426</v>
      </c>
      <c r="G694" s="665" t="s">
        <v>2510</v>
      </c>
      <c r="H694" s="665" t="s">
        <v>545</v>
      </c>
      <c r="I694" s="665" t="s">
        <v>690</v>
      </c>
      <c r="J694" s="665" t="s">
        <v>2511</v>
      </c>
      <c r="K694" s="665" t="s">
        <v>2512</v>
      </c>
      <c r="L694" s="666">
        <v>0</v>
      </c>
      <c r="M694" s="666">
        <v>0</v>
      </c>
      <c r="N694" s="665">
        <v>2</v>
      </c>
      <c r="O694" s="748">
        <v>1</v>
      </c>
      <c r="P694" s="666">
        <v>0</v>
      </c>
      <c r="Q694" s="681"/>
      <c r="R694" s="665">
        <v>2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4</v>
      </c>
      <c r="B695" s="665" t="s">
        <v>2184</v>
      </c>
      <c r="C695" s="665" t="s">
        <v>2432</v>
      </c>
      <c r="D695" s="746" t="s">
        <v>3721</v>
      </c>
      <c r="E695" s="747" t="s">
        <v>2463</v>
      </c>
      <c r="F695" s="665" t="s">
        <v>2426</v>
      </c>
      <c r="G695" s="665" t="s">
        <v>3524</v>
      </c>
      <c r="H695" s="665" t="s">
        <v>545</v>
      </c>
      <c r="I695" s="665" t="s">
        <v>3525</v>
      </c>
      <c r="J695" s="665" t="s">
        <v>3526</v>
      </c>
      <c r="K695" s="665" t="s">
        <v>3527</v>
      </c>
      <c r="L695" s="666">
        <v>0</v>
      </c>
      <c r="M695" s="666">
        <v>0</v>
      </c>
      <c r="N695" s="665">
        <v>2</v>
      </c>
      <c r="O695" s="748">
        <v>0.5</v>
      </c>
      <c r="P695" s="666">
        <v>0</v>
      </c>
      <c r="Q695" s="681"/>
      <c r="R695" s="665">
        <v>2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4</v>
      </c>
      <c r="B696" s="665" t="s">
        <v>2184</v>
      </c>
      <c r="C696" s="665" t="s">
        <v>2432</v>
      </c>
      <c r="D696" s="746" t="s">
        <v>3721</v>
      </c>
      <c r="E696" s="747" t="s">
        <v>2463</v>
      </c>
      <c r="F696" s="665" t="s">
        <v>2428</v>
      </c>
      <c r="G696" s="665" t="s">
        <v>2667</v>
      </c>
      <c r="H696" s="665" t="s">
        <v>545</v>
      </c>
      <c r="I696" s="665" t="s">
        <v>2955</v>
      </c>
      <c r="J696" s="665" t="s">
        <v>2953</v>
      </c>
      <c r="K696" s="665" t="s">
        <v>2956</v>
      </c>
      <c r="L696" s="666">
        <v>100</v>
      </c>
      <c r="M696" s="666">
        <v>600</v>
      </c>
      <c r="N696" s="665">
        <v>6</v>
      </c>
      <c r="O696" s="748">
        <v>2</v>
      </c>
      <c r="P696" s="666">
        <v>200</v>
      </c>
      <c r="Q696" s="681">
        <v>0.33333333333333331</v>
      </c>
      <c r="R696" s="665">
        <v>2</v>
      </c>
      <c r="S696" s="681">
        <v>0.33333333333333331</v>
      </c>
      <c r="T696" s="748">
        <v>1</v>
      </c>
      <c r="U696" s="704">
        <v>0.5</v>
      </c>
    </row>
    <row r="697" spans="1:21" ht="14.4" customHeight="1" x14ac:dyDescent="0.3">
      <c r="A697" s="664">
        <v>4</v>
      </c>
      <c r="B697" s="665" t="s">
        <v>2184</v>
      </c>
      <c r="C697" s="665" t="s">
        <v>2432</v>
      </c>
      <c r="D697" s="746" t="s">
        <v>3721</v>
      </c>
      <c r="E697" s="747" t="s">
        <v>2463</v>
      </c>
      <c r="F697" s="665" t="s">
        <v>2428</v>
      </c>
      <c r="G697" s="665" t="s">
        <v>2667</v>
      </c>
      <c r="H697" s="665" t="s">
        <v>545</v>
      </c>
      <c r="I697" s="665" t="s">
        <v>2957</v>
      </c>
      <c r="J697" s="665" t="s">
        <v>2958</v>
      </c>
      <c r="K697" s="665" t="s">
        <v>2959</v>
      </c>
      <c r="L697" s="666">
        <v>99</v>
      </c>
      <c r="M697" s="666">
        <v>99</v>
      </c>
      <c r="N697" s="665">
        <v>1</v>
      </c>
      <c r="O697" s="748">
        <v>1</v>
      </c>
      <c r="P697" s="666">
        <v>99</v>
      </c>
      <c r="Q697" s="681">
        <v>1</v>
      </c>
      <c r="R697" s="665">
        <v>1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4</v>
      </c>
      <c r="B698" s="665" t="s">
        <v>2184</v>
      </c>
      <c r="C698" s="665" t="s">
        <v>2432</v>
      </c>
      <c r="D698" s="746" t="s">
        <v>3721</v>
      </c>
      <c r="E698" s="747" t="s">
        <v>2463</v>
      </c>
      <c r="F698" s="665" t="s">
        <v>2428</v>
      </c>
      <c r="G698" s="665" t="s">
        <v>2667</v>
      </c>
      <c r="H698" s="665" t="s">
        <v>545</v>
      </c>
      <c r="I698" s="665" t="s">
        <v>3528</v>
      </c>
      <c r="J698" s="665" t="s">
        <v>3529</v>
      </c>
      <c r="K698" s="665" t="s">
        <v>3530</v>
      </c>
      <c r="L698" s="666">
        <v>120</v>
      </c>
      <c r="M698" s="666">
        <v>120</v>
      </c>
      <c r="N698" s="665">
        <v>1</v>
      </c>
      <c r="O698" s="748">
        <v>1</v>
      </c>
      <c r="P698" s="666">
        <v>120</v>
      </c>
      <c r="Q698" s="681">
        <v>1</v>
      </c>
      <c r="R698" s="665">
        <v>1</v>
      </c>
      <c r="S698" s="681">
        <v>1</v>
      </c>
      <c r="T698" s="748">
        <v>1</v>
      </c>
      <c r="U698" s="704">
        <v>1</v>
      </c>
    </row>
    <row r="699" spans="1:21" ht="14.4" customHeight="1" x14ac:dyDescent="0.3">
      <c r="A699" s="664">
        <v>4</v>
      </c>
      <c r="B699" s="665" t="s">
        <v>2184</v>
      </c>
      <c r="C699" s="665" t="s">
        <v>2432</v>
      </c>
      <c r="D699" s="746" t="s">
        <v>3721</v>
      </c>
      <c r="E699" s="747" t="s">
        <v>2463</v>
      </c>
      <c r="F699" s="665" t="s">
        <v>2428</v>
      </c>
      <c r="G699" s="665" t="s">
        <v>2685</v>
      </c>
      <c r="H699" s="665" t="s">
        <v>545</v>
      </c>
      <c r="I699" s="665" t="s">
        <v>2914</v>
      </c>
      <c r="J699" s="665" t="s">
        <v>2915</v>
      </c>
      <c r="K699" s="665" t="s">
        <v>2916</v>
      </c>
      <c r="L699" s="666">
        <v>410</v>
      </c>
      <c r="M699" s="666">
        <v>11480</v>
      </c>
      <c r="N699" s="665">
        <v>28</v>
      </c>
      <c r="O699" s="748">
        <v>28</v>
      </c>
      <c r="P699" s="666">
        <v>11070</v>
      </c>
      <c r="Q699" s="681">
        <v>0.9642857142857143</v>
      </c>
      <c r="R699" s="665">
        <v>27</v>
      </c>
      <c r="S699" s="681">
        <v>0.9642857142857143</v>
      </c>
      <c r="T699" s="748">
        <v>27</v>
      </c>
      <c r="U699" s="704">
        <v>0.9642857142857143</v>
      </c>
    </row>
    <row r="700" spans="1:21" ht="14.4" customHeight="1" x14ac:dyDescent="0.3">
      <c r="A700" s="664">
        <v>4</v>
      </c>
      <c r="B700" s="665" t="s">
        <v>2184</v>
      </c>
      <c r="C700" s="665" t="s">
        <v>2432</v>
      </c>
      <c r="D700" s="746" t="s">
        <v>3721</v>
      </c>
      <c r="E700" s="747" t="s">
        <v>2463</v>
      </c>
      <c r="F700" s="665" t="s">
        <v>2428</v>
      </c>
      <c r="G700" s="665" t="s">
        <v>2685</v>
      </c>
      <c r="H700" s="665" t="s">
        <v>545</v>
      </c>
      <c r="I700" s="665" t="s">
        <v>2686</v>
      </c>
      <c r="J700" s="665" t="s">
        <v>2687</v>
      </c>
      <c r="K700" s="665" t="s">
        <v>2688</v>
      </c>
      <c r="L700" s="666">
        <v>566</v>
      </c>
      <c r="M700" s="666">
        <v>2830</v>
      </c>
      <c r="N700" s="665">
        <v>5</v>
      </c>
      <c r="O700" s="748">
        <v>5</v>
      </c>
      <c r="P700" s="666">
        <v>1132</v>
      </c>
      <c r="Q700" s="681">
        <v>0.4</v>
      </c>
      <c r="R700" s="665">
        <v>2</v>
      </c>
      <c r="S700" s="681">
        <v>0.4</v>
      </c>
      <c r="T700" s="748">
        <v>2</v>
      </c>
      <c r="U700" s="704">
        <v>0.4</v>
      </c>
    </row>
    <row r="701" spans="1:21" ht="14.4" customHeight="1" x14ac:dyDescent="0.3">
      <c r="A701" s="664">
        <v>4</v>
      </c>
      <c r="B701" s="665" t="s">
        <v>2184</v>
      </c>
      <c r="C701" s="665" t="s">
        <v>2432</v>
      </c>
      <c r="D701" s="746" t="s">
        <v>3721</v>
      </c>
      <c r="E701" s="747" t="s">
        <v>2463</v>
      </c>
      <c r="F701" s="665" t="s">
        <v>2428</v>
      </c>
      <c r="G701" s="665" t="s">
        <v>2917</v>
      </c>
      <c r="H701" s="665" t="s">
        <v>545</v>
      </c>
      <c r="I701" s="665" t="s">
        <v>3531</v>
      </c>
      <c r="J701" s="665" t="s">
        <v>3532</v>
      </c>
      <c r="K701" s="665" t="s">
        <v>3533</v>
      </c>
      <c r="L701" s="666">
        <v>1800</v>
      </c>
      <c r="M701" s="666">
        <v>27000</v>
      </c>
      <c r="N701" s="665">
        <v>15</v>
      </c>
      <c r="O701" s="748">
        <v>14</v>
      </c>
      <c r="P701" s="666">
        <v>5400</v>
      </c>
      <c r="Q701" s="681">
        <v>0.2</v>
      </c>
      <c r="R701" s="665">
        <v>3</v>
      </c>
      <c r="S701" s="681">
        <v>0.2</v>
      </c>
      <c r="T701" s="748">
        <v>3</v>
      </c>
      <c r="U701" s="704">
        <v>0.21428571428571427</v>
      </c>
    </row>
    <row r="702" spans="1:21" ht="14.4" customHeight="1" x14ac:dyDescent="0.3">
      <c r="A702" s="664">
        <v>4</v>
      </c>
      <c r="B702" s="665" t="s">
        <v>2184</v>
      </c>
      <c r="C702" s="665" t="s">
        <v>2432</v>
      </c>
      <c r="D702" s="746" t="s">
        <v>3721</v>
      </c>
      <c r="E702" s="747" t="s">
        <v>2463</v>
      </c>
      <c r="F702" s="665" t="s">
        <v>2428</v>
      </c>
      <c r="G702" s="665" t="s">
        <v>2917</v>
      </c>
      <c r="H702" s="665" t="s">
        <v>545</v>
      </c>
      <c r="I702" s="665" t="s">
        <v>3534</v>
      </c>
      <c r="J702" s="665" t="s">
        <v>3535</v>
      </c>
      <c r="K702" s="665" t="s">
        <v>3536</v>
      </c>
      <c r="L702" s="666">
        <v>500</v>
      </c>
      <c r="M702" s="666">
        <v>8500</v>
      </c>
      <c r="N702" s="665">
        <v>17</v>
      </c>
      <c r="O702" s="748">
        <v>16</v>
      </c>
      <c r="P702" s="666">
        <v>8500</v>
      </c>
      <c r="Q702" s="681">
        <v>1</v>
      </c>
      <c r="R702" s="665">
        <v>17</v>
      </c>
      <c r="S702" s="681">
        <v>1</v>
      </c>
      <c r="T702" s="748">
        <v>16</v>
      </c>
      <c r="U702" s="704">
        <v>1</v>
      </c>
    </row>
    <row r="703" spans="1:21" ht="14.4" customHeight="1" x14ac:dyDescent="0.3">
      <c r="A703" s="664">
        <v>4</v>
      </c>
      <c r="B703" s="665" t="s">
        <v>2184</v>
      </c>
      <c r="C703" s="665" t="s">
        <v>2432</v>
      </c>
      <c r="D703" s="746" t="s">
        <v>3721</v>
      </c>
      <c r="E703" s="747" t="s">
        <v>2464</v>
      </c>
      <c r="F703" s="665" t="s">
        <v>2426</v>
      </c>
      <c r="G703" s="665" t="s">
        <v>2479</v>
      </c>
      <c r="H703" s="665" t="s">
        <v>1027</v>
      </c>
      <c r="I703" s="665" t="s">
        <v>1688</v>
      </c>
      <c r="J703" s="665" t="s">
        <v>1129</v>
      </c>
      <c r="K703" s="665" t="s">
        <v>2480</v>
      </c>
      <c r="L703" s="666">
        <v>154.36000000000001</v>
      </c>
      <c r="M703" s="666">
        <v>154.36000000000001</v>
      </c>
      <c r="N703" s="665">
        <v>1</v>
      </c>
      <c r="O703" s="748">
        <v>1</v>
      </c>
      <c r="P703" s="666">
        <v>154.36000000000001</v>
      </c>
      <c r="Q703" s="681">
        <v>1</v>
      </c>
      <c r="R703" s="665">
        <v>1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4</v>
      </c>
      <c r="B704" s="665" t="s">
        <v>2184</v>
      </c>
      <c r="C704" s="665" t="s">
        <v>2432</v>
      </c>
      <c r="D704" s="746" t="s">
        <v>3721</v>
      </c>
      <c r="E704" s="747" t="s">
        <v>2464</v>
      </c>
      <c r="F704" s="665" t="s">
        <v>2426</v>
      </c>
      <c r="G704" s="665" t="s">
        <v>3537</v>
      </c>
      <c r="H704" s="665" t="s">
        <v>545</v>
      </c>
      <c r="I704" s="665" t="s">
        <v>3538</v>
      </c>
      <c r="J704" s="665" t="s">
        <v>3539</v>
      </c>
      <c r="K704" s="665" t="s">
        <v>3540</v>
      </c>
      <c r="L704" s="666">
        <v>0</v>
      </c>
      <c r="M704" s="666">
        <v>0</v>
      </c>
      <c r="N704" s="665">
        <v>2</v>
      </c>
      <c r="O704" s="748">
        <v>1</v>
      </c>
      <c r="P704" s="666"/>
      <c r="Q704" s="681"/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4</v>
      </c>
      <c r="B705" s="665" t="s">
        <v>2184</v>
      </c>
      <c r="C705" s="665" t="s">
        <v>2432</v>
      </c>
      <c r="D705" s="746" t="s">
        <v>3721</v>
      </c>
      <c r="E705" s="747" t="s">
        <v>2464</v>
      </c>
      <c r="F705" s="665" t="s">
        <v>2428</v>
      </c>
      <c r="G705" s="665" t="s">
        <v>2685</v>
      </c>
      <c r="H705" s="665" t="s">
        <v>545</v>
      </c>
      <c r="I705" s="665" t="s">
        <v>2914</v>
      </c>
      <c r="J705" s="665" t="s">
        <v>2915</v>
      </c>
      <c r="K705" s="665" t="s">
        <v>2916</v>
      </c>
      <c r="L705" s="666">
        <v>410</v>
      </c>
      <c r="M705" s="666">
        <v>1230</v>
      </c>
      <c r="N705" s="665">
        <v>3</v>
      </c>
      <c r="O705" s="748">
        <v>3</v>
      </c>
      <c r="P705" s="666">
        <v>410</v>
      </c>
      <c r="Q705" s="681">
        <v>0.33333333333333331</v>
      </c>
      <c r="R705" s="665">
        <v>1</v>
      </c>
      <c r="S705" s="681">
        <v>0.33333333333333331</v>
      </c>
      <c r="T705" s="748">
        <v>1</v>
      </c>
      <c r="U705" s="704">
        <v>0.33333333333333331</v>
      </c>
    </row>
    <row r="706" spans="1:21" ht="14.4" customHeight="1" x14ac:dyDescent="0.3">
      <c r="A706" s="664">
        <v>4</v>
      </c>
      <c r="B706" s="665" t="s">
        <v>2184</v>
      </c>
      <c r="C706" s="665" t="s">
        <v>2432</v>
      </c>
      <c r="D706" s="746" t="s">
        <v>3721</v>
      </c>
      <c r="E706" s="747" t="s">
        <v>2466</v>
      </c>
      <c r="F706" s="665" t="s">
        <v>2426</v>
      </c>
      <c r="G706" s="665" t="s">
        <v>3429</v>
      </c>
      <c r="H706" s="665" t="s">
        <v>1027</v>
      </c>
      <c r="I706" s="665" t="s">
        <v>1852</v>
      </c>
      <c r="J706" s="665" t="s">
        <v>1073</v>
      </c>
      <c r="K706" s="665" t="s">
        <v>765</v>
      </c>
      <c r="L706" s="666">
        <v>117.73</v>
      </c>
      <c r="M706" s="666">
        <v>353.19</v>
      </c>
      <c r="N706" s="665">
        <v>3</v>
      </c>
      <c r="O706" s="748">
        <v>1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4</v>
      </c>
      <c r="B707" s="665" t="s">
        <v>2184</v>
      </c>
      <c r="C707" s="665" t="s">
        <v>2432</v>
      </c>
      <c r="D707" s="746" t="s">
        <v>3721</v>
      </c>
      <c r="E707" s="747" t="s">
        <v>2466</v>
      </c>
      <c r="F707" s="665" t="s">
        <v>2426</v>
      </c>
      <c r="G707" s="665" t="s">
        <v>2615</v>
      </c>
      <c r="H707" s="665" t="s">
        <v>545</v>
      </c>
      <c r="I707" s="665" t="s">
        <v>3541</v>
      </c>
      <c r="J707" s="665" t="s">
        <v>3542</v>
      </c>
      <c r="K707" s="665" t="s">
        <v>3543</v>
      </c>
      <c r="L707" s="666">
        <v>0</v>
      </c>
      <c r="M707" s="666">
        <v>0</v>
      </c>
      <c r="N707" s="665">
        <v>3</v>
      </c>
      <c r="O707" s="748">
        <v>0.5</v>
      </c>
      <c r="P707" s="666"/>
      <c r="Q707" s="681"/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4</v>
      </c>
      <c r="B708" s="665" t="s">
        <v>2184</v>
      </c>
      <c r="C708" s="665" t="s">
        <v>2432</v>
      </c>
      <c r="D708" s="746" t="s">
        <v>3721</v>
      </c>
      <c r="E708" s="747" t="s">
        <v>2466</v>
      </c>
      <c r="F708" s="665" t="s">
        <v>2426</v>
      </c>
      <c r="G708" s="665" t="s">
        <v>2694</v>
      </c>
      <c r="H708" s="665" t="s">
        <v>545</v>
      </c>
      <c r="I708" s="665" t="s">
        <v>714</v>
      </c>
      <c r="J708" s="665" t="s">
        <v>715</v>
      </c>
      <c r="K708" s="665" t="s">
        <v>2695</v>
      </c>
      <c r="L708" s="666">
        <v>256.67</v>
      </c>
      <c r="M708" s="666">
        <v>1283.3500000000001</v>
      </c>
      <c r="N708" s="665">
        <v>5</v>
      </c>
      <c r="O708" s="748">
        <v>5</v>
      </c>
      <c r="P708" s="666">
        <v>256.67</v>
      </c>
      <c r="Q708" s="681">
        <v>0.19999999999999998</v>
      </c>
      <c r="R708" s="665">
        <v>1</v>
      </c>
      <c r="S708" s="681">
        <v>0.2</v>
      </c>
      <c r="T708" s="748">
        <v>1</v>
      </c>
      <c r="U708" s="704">
        <v>0.2</v>
      </c>
    </row>
    <row r="709" spans="1:21" ht="14.4" customHeight="1" x14ac:dyDescent="0.3">
      <c r="A709" s="664">
        <v>4</v>
      </c>
      <c r="B709" s="665" t="s">
        <v>2184</v>
      </c>
      <c r="C709" s="665" t="s">
        <v>2432</v>
      </c>
      <c r="D709" s="746" t="s">
        <v>3721</v>
      </c>
      <c r="E709" s="747" t="s">
        <v>2466</v>
      </c>
      <c r="F709" s="665" t="s">
        <v>2426</v>
      </c>
      <c r="G709" s="665" t="s">
        <v>2986</v>
      </c>
      <c r="H709" s="665" t="s">
        <v>545</v>
      </c>
      <c r="I709" s="665" t="s">
        <v>3544</v>
      </c>
      <c r="J709" s="665" t="s">
        <v>3545</v>
      </c>
      <c r="K709" s="665" t="s">
        <v>3546</v>
      </c>
      <c r="L709" s="666">
        <v>36.54</v>
      </c>
      <c r="M709" s="666">
        <v>36.54</v>
      </c>
      <c r="N709" s="665">
        <v>1</v>
      </c>
      <c r="O709" s="748">
        <v>1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4</v>
      </c>
      <c r="B710" s="665" t="s">
        <v>2184</v>
      </c>
      <c r="C710" s="665" t="s">
        <v>2432</v>
      </c>
      <c r="D710" s="746" t="s">
        <v>3721</v>
      </c>
      <c r="E710" s="747" t="s">
        <v>2466</v>
      </c>
      <c r="F710" s="665" t="s">
        <v>2426</v>
      </c>
      <c r="G710" s="665" t="s">
        <v>3269</v>
      </c>
      <c r="H710" s="665" t="s">
        <v>545</v>
      </c>
      <c r="I710" s="665" t="s">
        <v>3547</v>
      </c>
      <c r="J710" s="665" t="s">
        <v>3271</v>
      </c>
      <c r="K710" s="665" t="s">
        <v>3272</v>
      </c>
      <c r="L710" s="666">
        <v>173.31</v>
      </c>
      <c r="M710" s="666">
        <v>519.93000000000006</v>
      </c>
      <c r="N710" s="665">
        <v>3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4</v>
      </c>
      <c r="B711" s="665" t="s">
        <v>2184</v>
      </c>
      <c r="C711" s="665" t="s">
        <v>2432</v>
      </c>
      <c r="D711" s="746" t="s">
        <v>3721</v>
      </c>
      <c r="E711" s="747" t="s">
        <v>2466</v>
      </c>
      <c r="F711" s="665" t="s">
        <v>2426</v>
      </c>
      <c r="G711" s="665" t="s">
        <v>2700</v>
      </c>
      <c r="H711" s="665" t="s">
        <v>545</v>
      </c>
      <c r="I711" s="665" t="s">
        <v>2701</v>
      </c>
      <c r="J711" s="665" t="s">
        <v>2702</v>
      </c>
      <c r="K711" s="665" t="s">
        <v>2703</v>
      </c>
      <c r="L711" s="666">
        <v>256.67</v>
      </c>
      <c r="M711" s="666">
        <v>2310.0300000000002</v>
      </c>
      <c r="N711" s="665">
        <v>9</v>
      </c>
      <c r="O711" s="748">
        <v>9</v>
      </c>
      <c r="P711" s="666">
        <v>1283.3500000000001</v>
      </c>
      <c r="Q711" s="681">
        <v>0.55555555555555558</v>
      </c>
      <c r="R711" s="665">
        <v>5</v>
      </c>
      <c r="S711" s="681">
        <v>0.55555555555555558</v>
      </c>
      <c r="T711" s="748">
        <v>5</v>
      </c>
      <c r="U711" s="704">
        <v>0.55555555555555558</v>
      </c>
    </row>
    <row r="712" spans="1:21" ht="14.4" customHeight="1" x14ac:dyDescent="0.3">
      <c r="A712" s="664">
        <v>4</v>
      </c>
      <c r="B712" s="665" t="s">
        <v>2184</v>
      </c>
      <c r="C712" s="665" t="s">
        <v>2432</v>
      </c>
      <c r="D712" s="746" t="s">
        <v>3721</v>
      </c>
      <c r="E712" s="747" t="s">
        <v>2466</v>
      </c>
      <c r="F712" s="665" t="s">
        <v>2426</v>
      </c>
      <c r="G712" s="665" t="s">
        <v>2718</v>
      </c>
      <c r="H712" s="665" t="s">
        <v>545</v>
      </c>
      <c r="I712" s="665" t="s">
        <v>3026</v>
      </c>
      <c r="J712" s="665" t="s">
        <v>2951</v>
      </c>
      <c r="K712" s="665" t="s">
        <v>1519</v>
      </c>
      <c r="L712" s="666">
        <v>0</v>
      </c>
      <c r="M712" s="666">
        <v>0</v>
      </c>
      <c r="N712" s="665">
        <v>1</v>
      </c>
      <c r="O712" s="748">
        <v>1</v>
      </c>
      <c r="P712" s="666"/>
      <c r="Q712" s="681"/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4</v>
      </c>
      <c r="B713" s="665" t="s">
        <v>2184</v>
      </c>
      <c r="C713" s="665" t="s">
        <v>2432</v>
      </c>
      <c r="D713" s="746" t="s">
        <v>3721</v>
      </c>
      <c r="E713" s="747" t="s">
        <v>2466</v>
      </c>
      <c r="F713" s="665" t="s">
        <v>2427</v>
      </c>
      <c r="G713" s="665" t="s">
        <v>2533</v>
      </c>
      <c r="H713" s="665" t="s">
        <v>545</v>
      </c>
      <c r="I713" s="665" t="s">
        <v>2534</v>
      </c>
      <c r="J713" s="665" t="s">
        <v>2451</v>
      </c>
      <c r="K713" s="665"/>
      <c r="L713" s="666">
        <v>0</v>
      </c>
      <c r="M713" s="666">
        <v>0</v>
      </c>
      <c r="N713" s="665">
        <v>3</v>
      </c>
      <c r="O713" s="748">
        <v>3</v>
      </c>
      <c r="P713" s="666">
        <v>0</v>
      </c>
      <c r="Q713" s="681"/>
      <c r="R713" s="665">
        <v>3</v>
      </c>
      <c r="S713" s="681">
        <v>1</v>
      </c>
      <c r="T713" s="748">
        <v>3</v>
      </c>
      <c r="U713" s="704">
        <v>1</v>
      </c>
    </row>
    <row r="714" spans="1:21" ht="14.4" customHeight="1" x14ac:dyDescent="0.3">
      <c r="A714" s="664">
        <v>4</v>
      </c>
      <c r="B714" s="665" t="s">
        <v>2184</v>
      </c>
      <c r="C714" s="665" t="s">
        <v>2432</v>
      </c>
      <c r="D714" s="746" t="s">
        <v>3721</v>
      </c>
      <c r="E714" s="747" t="s">
        <v>2466</v>
      </c>
      <c r="F714" s="665" t="s">
        <v>2428</v>
      </c>
      <c r="G714" s="665" t="s">
        <v>2685</v>
      </c>
      <c r="H714" s="665" t="s">
        <v>545</v>
      </c>
      <c r="I714" s="665" t="s">
        <v>2914</v>
      </c>
      <c r="J714" s="665" t="s">
        <v>2915</v>
      </c>
      <c r="K714" s="665" t="s">
        <v>2916</v>
      </c>
      <c r="L714" s="666">
        <v>410</v>
      </c>
      <c r="M714" s="666">
        <v>2050</v>
      </c>
      <c r="N714" s="665">
        <v>5</v>
      </c>
      <c r="O714" s="748">
        <v>5</v>
      </c>
      <c r="P714" s="666">
        <v>2050</v>
      </c>
      <c r="Q714" s="681">
        <v>1</v>
      </c>
      <c r="R714" s="665">
        <v>5</v>
      </c>
      <c r="S714" s="681">
        <v>1</v>
      </c>
      <c r="T714" s="748">
        <v>5</v>
      </c>
      <c r="U714" s="704">
        <v>1</v>
      </c>
    </row>
    <row r="715" spans="1:21" ht="14.4" customHeight="1" x14ac:dyDescent="0.3">
      <c r="A715" s="664">
        <v>4</v>
      </c>
      <c r="B715" s="665" t="s">
        <v>2184</v>
      </c>
      <c r="C715" s="665" t="s">
        <v>2432</v>
      </c>
      <c r="D715" s="746" t="s">
        <v>3721</v>
      </c>
      <c r="E715" s="747" t="s">
        <v>2466</v>
      </c>
      <c r="F715" s="665" t="s">
        <v>2428</v>
      </c>
      <c r="G715" s="665" t="s">
        <v>2685</v>
      </c>
      <c r="H715" s="665" t="s">
        <v>545</v>
      </c>
      <c r="I715" s="665" t="s">
        <v>2686</v>
      </c>
      <c r="J715" s="665" t="s">
        <v>2687</v>
      </c>
      <c r="K715" s="665" t="s">
        <v>2688</v>
      </c>
      <c r="L715" s="666">
        <v>566</v>
      </c>
      <c r="M715" s="666">
        <v>566</v>
      </c>
      <c r="N715" s="665">
        <v>1</v>
      </c>
      <c r="O715" s="748">
        <v>1</v>
      </c>
      <c r="P715" s="666">
        <v>566</v>
      </c>
      <c r="Q715" s="681">
        <v>1</v>
      </c>
      <c r="R715" s="665">
        <v>1</v>
      </c>
      <c r="S715" s="681">
        <v>1</v>
      </c>
      <c r="T715" s="748">
        <v>1</v>
      </c>
      <c r="U715" s="704">
        <v>1</v>
      </c>
    </row>
    <row r="716" spans="1:21" ht="14.4" customHeight="1" x14ac:dyDescent="0.3">
      <c r="A716" s="664">
        <v>4</v>
      </c>
      <c r="B716" s="665" t="s">
        <v>2184</v>
      </c>
      <c r="C716" s="665" t="s">
        <v>2432</v>
      </c>
      <c r="D716" s="746" t="s">
        <v>3721</v>
      </c>
      <c r="E716" s="747" t="s">
        <v>2467</v>
      </c>
      <c r="F716" s="665" t="s">
        <v>2426</v>
      </c>
      <c r="G716" s="665" t="s">
        <v>3548</v>
      </c>
      <c r="H716" s="665" t="s">
        <v>545</v>
      </c>
      <c r="I716" s="665" t="s">
        <v>857</v>
      </c>
      <c r="J716" s="665" t="s">
        <v>611</v>
      </c>
      <c r="K716" s="665" t="s">
        <v>3549</v>
      </c>
      <c r="L716" s="666">
        <v>33.840000000000003</v>
      </c>
      <c r="M716" s="666">
        <v>101.52000000000001</v>
      </c>
      <c r="N716" s="665">
        <v>3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4</v>
      </c>
      <c r="B717" s="665" t="s">
        <v>2184</v>
      </c>
      <c r="C717" s="665" t="s">
        <v>2432</v>
      </c>
      <c r="D717" s="746" t="s">
        <v>3721</v>
      </c>
      <c r="E717" s="747" t="s">
        <v>2467</v>
      </c>
      <c r="F717" s="665" t="s">
        <v>2426</v>
      </c>
      <c r="G717" s="665" t="s">
        <v>3550</v>
      </c>
      <c r="H717" s="665" t="s">
        <v>545</v>
      </c>
      <c r="I717" s="665" t="s">
        <v>3551</v>
      </c>
      <c r="J717" s="665" t="s">
        <v>3552</v>
      </c>
      <c r="K717" s="665" t="s">
        <v>3553</v>
      </c>
      <c r="L717" s="666">
        <v>61.44</v>
      </c>
      <c r="M717" s="666">
        <v>61.44</v>
      </c>
      <c r="N717" s="665">
        <v>1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4</v>
      </c>
      <c r="B718" s="665" t="s">
        <v>2184</v>
      </c>
      <c r="C718" s="665" t="s">
        <v>2432</v>
      </c>
      <c r="D718" s="746" t="s">
        <v>3721</v>
      </c>
      <c r="E718" s="747" t="s">
        <v>2467</v>
      </c>
      <c r="F718" s="665" t="s">
        <v>2426</v>
      </c>
      <c r="G718" s="665" t="s">
        <v>3047</v>
      </c>
      <c r="H718" s="665" t="s">
        <v>545</v>
      </c>
      <c r="I718" s="665" t="s">
        <v>3050</v>
      </c>
      <c r="J718" s="665" t="s">
        <v>1738</v>
      </c>
      <c r="K718" s="665" t="s">
        <v>3049</v>
      </c>
      <c r="L718" s="666">
        <v>91.11</v>
      </c>
      <c r="M718" s="666">
        <v>182.22</v>
      </c>
      <c r="N718" s="665">
        <v>2</v>
      </c>
      <c r="O718" s="748">
        <v>1</v>
      </c>
      <c r="P718" s="666">
        <v>182.22</v>
      </c>
      <c r="Q718" s="681">
        <v>1</v>
      </c>
      <c r="R718" s="665">
        <v>2</v>
      </c>
      <c r="S718" s="681">
        <v>1</v>
      </c>
      <c r="T718" s="748">
        <v>1</v>
      </c>
      <c r="U718" s="704">
        <v>1</v>
      </c>
    </row>
    <row r="719" spans="1:21" ht="14.4" customHeight="1" x14ac:dyDescent="0.3">
      <c r="A719" s="664">
        <v>4</v>
      </c>
      <c r="B719" s="665" t="s">
        <v>2184</v>
      </c>
      <c r="C719" s="665" t="s">
        <v>2432</v>
      </c>
      <c r="D719" s="746" t="s">
        <v>3721</v>
      </c>
      <c r="E719" s="747" t="s">
        <v>2467</v>
      </c>
      <c r="F719" s="665" t="s">
        <v>2426</v>
      </c>
      <c r="G719" s="665" t="s">
        <v>3053</v>
      </c>
      <c r="H719" s="665" t="s">
        <v>545</v>
      </c>
      <c r="I719" s="665" t="s">
        <v>3054</v>
      </c>
      <c r="J719" s="665" t="s">
        <v>3055</v>
      </c>
      <c r="K719" s="665" t="s">
        <v>3046</v>
      </c>
      <c r="L719" s="666">
        <v>30.46</v>
      </c>
      <c r="M719" s="666">
        <v>243.68</v>
      </c>
      <c r="N719" s="665">
        <v>8</v>
      </c>
      <c r="O719" s="748">
        <v>2.5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4</v>
      </c>
      <c r="B720" s="665" t="s">
        <v>2184</v>
      </c>
      <c r="C720" s="665" t="s">
        <v>2432</v>
      </c>
      <c r="D720" s="746" t="s">
        <v>3721</v>
      </c>
      <c r="E720" s="747" t="s">
        <v>2467</v>
      </c>
      <c r="F720" s="665" t="s">
        <v>2426</v>
      </c>
      <c r="G720" s="665" t="s">
        <v>3053</v>
      </c>
      <c r="H720" s="665" t="s">
        <v>545</v>
      </c>
      <c r="I720" s="665" t="s">
        <v>843</v>
      </c>
      <c r="J720" s="665" t="s">
        <v>844</v>
      </c>
      <c r="K720" s="665" t="s">
        <v>3056</v>
      </c>
      <c r="L720" s="666">
        <v>60.9</v>
      </c>
      <c r="M720" s="666">
        <v>182.7</v>
      </c>
      <c r="N720" s="665">
        <v>3</v>
      </c>
      <c r="O720" s="748">
        <v>0.5</v>
      </c>
      <c r="P720" s="666">
        <v>182.7</v>
      </c>
      <c r="Q720" s="681">
        <v>1</v>
      </c>
      <c r="R720" s="665">
        <v>3</v>
      </c>
      <c r="S720" s="681">
        <v>1</v>
      </c>
      <c r="T720" s="748">
        <v>0.5</v>
      </c>
      <c r="U720" s="704">
        <v>1</v>
      </c>
    </row>
    <row r="721" spans="1:21" ht="14.4" customHeight="1" x14ac:dyDescent="0.3">
      <c r="A721" s="664">
        <v>4</v>
      </c>
      <c r="B721" s="665" t="s">
        <v>2184</v>
      </c>
      <c r="C721" s="665" t="s">
        <v>2432</v>
      </c>
      <c r="D721" s="746" t="s">
        <v>3721</v>
      </c>
      <c r="E721" s="747" t="s">
        <v>2467</v>
      </c>
      <c r="F721" s="665" t="s">
        <v>2426</v>
      </c>
      <c r="G721" s="665" t="s">
        <v>2650</v>
      </c>
      <c r="H721" s="665" t="s">
        <v>545</v>
      </c>
      <c r="I721" s="665" t="s">
        <v>3554</v>
      </c>
      <c r="J721" s="665" t="s">
        <v>2652</v>
      </c>
      <c r="K721" s="665" t="s">
        <v>2653</v>
      </c>
      <c r="L721" s="666">
        <v>98.75</v>
      </c>
      <c r="M721" s="666">
        <v>296.25</v>
      </c>
      <c r="N721" s="665">
        <v>3</v>
      </c>
      <c r="O721" s="748">
        <v>1.5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4</v>
      </c>
      <c r="B722" s="665" t="s">
        <v>2184</v>
      </c>
      <c r="C722" s="665" t="s">
        <v>2432</v>
      </c>
      <c r="D722" s="746" t="s">
        <v>3721</v>
      </c>
      <c r="E722" s="747" t="s">
        <v>2467</v>
      </c>
      <c r="F722" s="665" t="s">
        <v>2426</v>
      </c>
      <c r="G722" s="665" t="s">
        <v>2495</v>
      </c>
      <c r="H722" s="665" t="s">
        <v>545</v>
      </c>
      <c r="I722" s="665" t="s">
        <v>2569</v>
      </c>
      <c r="J722" s="665" t="s">
        <v>2570</v>
      </c>
      <c r="K722" s="665" t="s">
        <v>2571</v>
      </c>
      <c r="L722" s="666">
        <v>0</v>
      </c>
      <c r="M722" s="666">
        <v>0</v>
      </c>
      <c r="N722" s="665">
        <v>1</v>
      </c>
      <c r="O722" s="748">
        <v>1</v>
      </c>
      <c r="P722" s="666"/>
      <c r="Q722" s="681"/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4</v>
      </c>
      <c r="B723" s="665" t="s">
        <v>2184</v>
      </c>
      <c r="C723" s="665" t="s">
        <v>2432</v>
      </c>
      <c r="D723" s="746" t="s">
        <v>3721</v>
      </c>
      <c r="E723" s="747" t="s">
        <v>2467</v>
      </c>
      <c r="F723" s="665" t="s">
        <v>2426</v>
      </c>
      <c r="G723" s="665" t="s">
        <v>3060</v>
      </c>
      <c r="H723" s="665" t="s">
        <v>1027</v>
      </c>
      <c r="I723" s="665" t="s">
        <v>1601</v>
      </c>
      <c r="J723" s="665" t="s">
        <v>1049</v>
      </c>
      <c r="K723" s="665" t="s">
        <v>1602</v>
      </c>
      <c r="L723" s="666">
        <v>0</v>
      </c>
      <c r="M723" s="666">
        <v>0</v>
      </c>
      <c r="N723" s="665">
        <v>1</v>
      </c>
      <c r="O723" s="748">
        <v>1</v>
      </c>
      <c r="P723" s="666">
        <v>0</v>
      </c>
      <c r="Q723" s="681"/>
      <c r="R723" s="665">
        <v>1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4</v>
      </c>
      <c r="B724" s="665" t="s">
        <v>2184</v>
      </c>
      <c r="C724" s="665" t="s">
        <v>2432</v>
      </c>
      <c r="D724" s="746" t="s">
        <v>3721</v>
      </c>
      <c r="E724" s="747" t="s">
        <v>2467</v>
      </c>
      <c r="F724" s="665" t="s">
        <v>2426</v>
      </c>
      <c r="G724" s="665" t="s">
        <v>3555</v>
      </c>
      <c r="H724" s="665" t="s">
        <v>545</v>
      </c>
      <c r="I724" s="665" t="s">
        <v>3556</v>
      </c>
      <c r="J724" s="665" t="s">
        <v>3557</v>
      </c>
      <c r="K724" s="665" t="s">
        <v>3558</v>
      </c>
      <c r="L724" s="666">
        <v>729.38</v>
      </c>
      <c r="M724" s="666">
        <v>1458.76</v>
      </c>
      <c r="N724" s="665">
        <v>2</v>
      </c>
      <c r="O724" s="748">
        <v>0.5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4</v>
      </c>
      <c r="B725" s="665" t="s">
        <v>2184</v>
      </c>
      <c r="C725" s="665" t="s">
        <v>2432</v>
      </c>
      <c r="D725" s="746" t="s">
        <v>3721</v>
      </c>
      <c r="E725" s="747" t="s">
        <v>2467</v>
      </c>
      <c r="F725" s="665" t="s">
        <v>2426</v>
      </c>
      <c r="G725" s="665" t="s">
        <v>2503</v>
      </c>
      <c r="H725" s="665" t="s">
        <v>545</v>
      </c>
      <c r="I725" s="665" t="s">
        <v>3519</v>
      </c>
      <c r="J725" s="665" t="s">
        <v>1524</v>
      </c>
      <c r="K725" s="665" t="s">
        <v>2577</v>
      </c>
      <c r="L725" s="666">
        <v>0</v>
      </c>
      <c r="M725" s="666">
        <v>0</v>
      </c>
      <c r="N725" s="665">
        <v>4</v>
      </c>
      <c r="O725" s="748">
        <v>1.5</v>
      </c>
      <c r="P725" s="666">
        <v>0</v>
      </c>
      <c r="Q725" s="681"/>
      <c r="R725" s="665">
        <v>2</v>
      </c>
      <c r="S725" s="681">
        <v>0.5</v>
      </c>
      <c r="T725" s="748">
        <v>1</v>
      </c>
      <c r="U725" s="704">
        <v>0.66666666666666663</v>
      </c>
    </row>
    <row r="726" spans="1:21" ht="14.4" customHeight="1" x14ac:dyDescent="0.3">
      <c r="A726" s="664">
        <v>4</v>
      </c>
      <c r="B726" s="665" t="s">
        <v>2184</v>
      </c>
      <c r="C726" s="665" t="s">
        <v>2432</v>
      </c>
      <c r="D726" s="746" t="s">
        <v>3721</v>
      </c>
      <c r="E726" s="747" t="s">
        <v>2467</v>
      </c>
      <c r="F726" s="665" t="s">
        <v>2426</v>
      </c>
      <c r="G726" s="665" t="s">
        <v>2503</v>
      </c>
      <c r="H726" s="665" t="s">
        <v>545</v>
      </c>
      <c r="I726" s="665" t="s">
        <v>3559</v>
      </c>
      <c r="J726" s="665" t="s">
        <v>1524</v>
      </c>
      <c r="K726" s="665" t="s">
        <v>3560</v>
      </c>
      <c r="L726" s="666">
        <v>0</v>
      </c>
      <c r="M726" s="666">
        <v>0</v>
      </c>
      <c r="N726" s="665">
        <v>2</v>
      </c>
      <c r="O726" s="748">
        <v>0.5</v>
      </c>
      <c r="P726" s="666"/>
      <c r="Q726" s="681"/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4</v>
      </c>
      <c r="B727" s="665" t="s">
        <v>2184</v>
      </c>
      <c r="C727" s="665" t="s">
        <v>2432</v>
      </c>
      <c r="D727" s="746" t="s">
        <v>3721</v>
      </c>
      <c r="E727" s="747" t="s">
        <v>2467</v>
      </c>
      <c r="F727" s="665" t="s">
        <v>2426</v>
      </c>
      <c r="G727" s="665" t="s">
        <v>2492</v>
      </c>
      <c r="H727" s="665" t="s">
        <v>545</v>
      </c>
      <c r="I727" s="665" t="s">
        <v>2507</v>
      </c>
      <c r="J727" s="665" t="s">
        <v>1532</v>
      </c>
      <c r="K727" s="665" t="s">
        <v>1533</v>
      </c>
      <c r="L727" s="666">
        <v>185.26</v>
      </c>
      <c r="M727" s="666">
        <v>370.52</v>
      </c>
      <c r="N727" s="665">
        <v>2</v>
      </c>
      <c r="O727" s="748">
        <v>0.5</v>
      </c>
      <c r="P727" s="666">
        <v>370.52</v>
      </c>
      <c r="Q727" s="681">
        <v>1</v>
      </c>
      <c r="R727" s="665">
        <v>2</v>
      </c>
      <c r="S727" s="681">
        <v>1</v>
      </c>
      <c r="T727" s="748">
        <v>0.5</v>
      </c>
      <c r="U727" s="704">
        <v>1</v>
      </c>
    </row>
    <row r="728" spans="1:21" ht="14.4" customHeight="1" x14ac:dyDescent="0.3">
      <c r="A728" s="664">
        <v>4</v>
      </c>
      <c r="B728" s="665" t="s">
        <v>2184</v>
      </c>
      <c r="C728" s="665" t="s">
        <v>2432</v>
      </c>
      <c r="D728" s="746" t="s">
        <v>3721</v>
      </c>
      <c r="E728" s="747" t="s">
        <v>2467</v>
      </c>
      <c r="F728" s="665" t="s">
        <v>2426</v>
      </c>
      <c r="G728" s="665" t="s">
        <v>2492</v>
      </c>
      <c r="H728" s="665" t="s">
        <v>545</v>
      </c>
      <c r="I728" s="665" t="s">
        <v>2556</v>
      </c>
      <c r="J728" s="665" t="s">
        <v>1532</v>
      </c>
      <c r="K728" s="665" t="s">
        <v>1533</v>
      </c>
      <c r="L728" s="666">
        <v>301.2</v>
      </c>
      <c r="M728" s="666">
        <v>3915.6</v>
      </c>
      <c r="N728" s="665">
        <v>13</v>
      </c>
      <c r="O728" s="748">
        <v>4</v>
      </c>
      <c r="P728" s="666">
        <v>903.59999999999991</v>
      </c>
      <c r="Q728" s="681">
        <v>0.23076923076923075</v>
      </c>
      <c r="R728" s="665">
        <v>3</v>
      </c>
      <c r="S728" s="681">
        <v>0.23076923076923078</v>
      </c>
      <c r="T728" s="748">
        <v>1.5</v>
      </c>
      <c r="U728" s="704">
        <v>0.375</v>
      </c>
    </row>
    <row r="729" spans="1:21" ht="14.4" customHeight="1" x14ac:dyDescent="0.3">
      <c r="A729" s="664">
        <v>4</v>
      </c>
      <c r="B729" s="665" t="s">
        <v>2184</v>
      </c>
      <c r="C729" s="665" t="s">
        <v>2432</v>
      </c>
      <c r="D729" s="746" t="s">
        <v>3721</v>
      </c>
      <c r="E729" s="747" t="s">
        <v>2467</v>
      </c>
      <c r="F729" s="665" t="s">
        <v>2426</v>
      </c>
      <c r="G729" s="665" t="s">
        <v>2700</v>
      </c>
      <c r="H729" s="665" t="s">
        <v>545</v>
      </c>
      <c r="I729" s="665" t="s">
        <v>2704</v>
      </c>
      <c r="J729" s="665" t="s">
        <v>2705</v>
      </c>
      <c r="K729" s="665" t="s">
        <v>2706</v>
      </c>
      <c r="L729" s="666">
        <v>256.67</v>
      </c>
      <c r="M729" s="666">
        <v>3850.05</v>
      </c>
      <c r="N729" s="665">
        <v>15</v>
      </c>
      <c r="O729" s="748">
        <v>15</v>
      </c>
      <c r="P729" s="666">
        <v>1796.6900000000003</v>
      </c>
      <c r="Q729" s="681">
        <v>0.46666666666666673</v>
      </c>
      <c r="R729" s="665">
        <v>7</v>
      </c>
      <c r="S729" s="681">
        <v>0.46666666666666667</v>
      </c>
      <c r="T729" s="748">
        <v>7</v>
      </c>
      <c r="U729" s="704">
        <v>0.46666666666666667</v>
      </c>
    </row>
    <row r="730" spans="1:21" ht="14.4" customHeight="1" x14ac:dyDescent="0.3">
      <c r="A730" s="664">
        <v>4</v>
      </c>
      <c r="B730" s="665" t="s">
        <v>2184</v>
      </c>
      <c r="C730" s="665" t="s">
        <v>2432</v>
      </c>
      <c r="D730" s="746" t="s">
        <v>3721</v>
      </c>
      <c r="E730" s="747" t="s">
        <v>2467</v>
      </c>
      <c r="F730" s="665" t="s">
        <v>2426</v>
      </c>
      <c r="G730" s="665" t="s">
        <v>2700</v>
      </c>
      <c r="H730" s="665" t="s">
        <v>545</v>
      </c>
      <c r="I730" s="665" t="s">
        <v>3561</v>
      </c>
      <c r="J730" s="665" t="s">
        <v>2705</v>
      </c>
      <c r="K730" s="665" t="s">
        <v>3562</v>
      </c>
      <c r="L730" s="666">
        <v>0</v>
      </c>
      <c r="M730" s="666">
        <v>0</v>
      </c>
      <c r="N730" s="665">
        <v>1</v>
      </c>
      <c r="O730" s="748">
        <v>1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4</v>
      </c>
      <c r="B731" s="665" t="s">
        <v>2184</v>
      </c>
      <c r="C731" s="665" t="s">
        <v>2432</v>
      </c>
      <c r="D731" s="746" t="s">
        <v>3721</v>
      </c>
      <c r="E731" s="747" t="s">
        <v>2467</v>
      </c>
      <c r="F731" s="665" t="s">
        <v>2426</v>
      </c>
      <c r="G731" s="665" t="s">
        <v>2508</v>
      </c>
      <c r="H731" s="665" t="s">
        <v>545</v>
      </c>
      <c r="I731" s="665" t="s">
        <v>977</v>
      </c>
      <c r="J731" s="665" t="s">
        <v>978</v>
      </c>
      <c r="K731" s="665" t="s">
        <v>979</v>
      </c>
      <c r="L731" s="666">
        <v>108.44</v>
      </c>
      <c r="M731" s="666">
        <v>216.88</v>
      </c>
      <c r="N731" s="665">
        <v>2</v>
      </c>
      <c r="O731" s="748">
        <v>1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4</v>
      </c>
      <c r="B732" s="665" t="s">
        <v>2184</v>
      </c>
      <c r="C732" s="665" t="s">
        <v>2432</v>
      </c>
      <c r="D732" s="746" t="s">
        <v>3721</v>
      </c>
      <c r="E732" s="747" t="s">
        <v>2467</v>
      </c>
      <c r="F732" s="665" t="s">
        <v>2426</v>
      </c>
      <c r="G732" s="665" t="s">
        <v>2508</v>
      </c>
      <c r="H732" s="665" t="s">
        <v>545</v>
      </c>
      <c r="I732" s="665" t="s">
        <v>1759</v>
      </c>
      <c r="J732" s="665" t="s">
        <v>1760</v>
      </c>
      <c r="K732" s="665" t="s">
        <v>3563</v>
      </c>
      <c r="L732" s="666">
        <v>43.37</v>
      </c>
      <c r="M732" s="666">
        <v>130.10999999999999</v>
      </c>
      <c r="N732" s="665">
        <v>3</v>
      </c>
      <c r="O732" s="748">
        <v>1</v>
      </c>
      <c r="P732" s="666">
        <v>130.10999999999999</v>
      </c>
      <c r="Q732" s="681">
        <v>1</v>
      </c>
      <c r="R732" s="665">
        <v>3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4</v>
      </c>
      <c r="B733" s="665" t="s">
        <v>2184</v>
      </c>
      <c r="C733" s="665" t="s">
        <v>2432</v>
      </c>
      <c r="D733" s="746" t="s">
        <v>3721</v>
      </c>
      <c r="E733" s="747" t="s">
        <v>2467</v>
      </c>
      <c r="F733" s="665" t="s">
        <v>2426</v>
      </c>
      <c r="G733" s="665" t="s">
        <v>2543</v>
      </c>
      <c r="H733" s="665" t="s">
        <v>545</v>
      </c>
      <c r="I733" s="665" t="s">
        <v>1799</v>
      </c>
      <c r="J733" s="665" t="s">
        <v>1800</v>
      </c>
      <c r="K733" s="665" t="s">
        <v>2544</v>
      </c>
      <c r="L733" s="666">
        <v>0</v>
      </c>
      <c r="M733" s="666">
        <v>0</v>
      </c>
      <c r="N733" s="665">
        <v>29</v>
      </c>
      <c r="O733" s="748">
        <v>13.5</v>
      </c>
      <c r="P733" s="666">
        <v>0</v>
      </c>
      <c r="Q733" s="681"/>
      <c r="R733" s="665">
        <v>19</v>
      </c>
      <c r="S733" s="681">
        <v>0.65517241379310343</v>
      </c>
      <c r="T733" s="748">
        <v>9</v>
      </c>
      <c r="U733" s="704">
        <v>0.66666666666666663</v>
      </c>
    </row>
    <row r="734" spans="1:21" ht="14.4" customHeight="1" x14ac:dyDescent="0.3">
      <c r="A734" s="664">
        <v>4</v>
      </c>
      <c r="B734" s="665" t="s">
        <v>2184</v>
      </c>
      <c r="C734" s="665" t="s">
        <v>2432</v>
      </c>
      <c r="D734" s="746" t="s">
        <v>3721</v>
      </c>
      <c r="E734" s="747" t="s">
        <v>2467</v>
      </c>
      <c r="F734" s="665" t="s">
        <v>2426</v>
      </c>
      <c r="G734" s="665" t="s">
        <v>2712</v>
      </c>
      <c r="H734" s="665" t="s">
        <v>545</v>
      </c>
      <c r="I734" s="665" t="s">
        <v>965</v>
      </c>
      <c r="J734" s="665" t="s">
        <v>966</v>
      </c>
      <c r="K734" s="665" t="s">
        <v>2713</v>
      </c>
      <c r="L734" s="666">
        <v>96.81</v>
      </c>
      <c r="M734" s="666">
        <v>290.43</v>
      </c>
      <c r="N734" s="665">
        <v>3</v>
      </c>
      <c r="O734" s="748">
        <v>1</v>
      </c>
      <c r="P734" s="666">
        <v>290.43</v>
      </c>
      <c r="Q734" s="681">
        <v>1</v>
      </c>
      <c r="R734" s="665">
        <v>3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4</v>
      </c>
      <c r="B735" s="665" t="s">
        <v>2184</v>
      </c>
      <c r="C735" s="665" t="s">
        <v>2432</v>
      </c>
      <c r="D735" s="746" t="s">
        <v>3721</v>
      </c>
      <c r="E735" s="747" t="s">
        <v>2467</v>
      </c>
      <c r="F735" s="665" t="s">
        <v>2426</v>
      </c>
      <c r="G735" s="665" t="s">
        <v>3080</v>
      </c>
      <c r="H735" s="665" t="s">
        <v>545</v>
      </c>
      <c r="I735" s="665" t="s">
        <v>3081</v>
      </c>
      <c r="J735" s="665" t="s">
        <v>1500</v>
      </c>
      <c r="K735" s="665" t="s">
        <v>3082</v>
      </c>
      <c r="L735" s="666">
        <v>100.62</v>
      </c>
      <c r="M735" s="666">
        <v>201.24</v>
      </c>
      <c r="N735" s="665">
        <v>2</v>
      </c>
      <c r="O735" s="748">
        <v>0.5</v>
      </c>
      <c r="P735" s="666">
        <v>201.24</v>
      </c>
      <c r="Q735" s="681">
        <v>1</v>
      </c>
      <c r="R735" s="665">
        <v>2</v>
      </c>
      <c r="S735" s="681">
        <v>1</v>
      </c>
      <c r="T735" s="748">
        <v>0.5</v>
      </c>
      <c r="U735" s="704">
        <v>1</v>
      </c>
    </row>
    <row r="736" spans="1:21" ht="14.4" customHeight="1" x14ac:dyDescent="0.3">
      <c r="A736" s="664">
        <v>4</v>
      </c>
      <c r="B736" s="665" t="s">
        <v>2184</v>
      </c>
      <c r="C736" s="665" t="s">
        <v>2432</v>
      </c>
      <c r="D736" s="746" t="s">
        <v>3721</v>
      </c>
      <c r="E736" s="747" t="s">
        <v>2467</v>
      </c>
      <c r="F736" s="665" t="s">
        <v>2426</v>
      </c>
      <c r="G736" s="665" t="s">
        <v>2718</v>
      </c>
      <c r="H736" s="665" t="s">
        <v>545</v>
      </c>
      <c r="I736" s="665" t="s">
        <v>3564</v>
      </c>
      <c r="J736" s="665" t="s">
        <v>3565</v>
      </c>
      <c r="K736" s="665" t="s">
        <v>1869</v>
      </c>
      <c r="L736" s="666">
        <v>0</v>
      </c>
      <c r="M736" s="666">
        <v>0</v>
      </c>
      <c r="N736" s="665">
        <v>1</v>
      </c>
      <c r="O736" s="748">
        <v>1</v>
      </c>
      <c r="P736" s="666">
        <v>0</v>
      </c>
      <c r="Q736" s="681"/>
      <c r="R736" s="665">
        <v>1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4</v>
      </c>
      <c r="B737" s="665" t="s">
        <v>2184</v>
      </c>
      <c r="C737" s="665" t="s">
        <v>2432</v>
      </c>
      <c r="D737" s="746" t="s">
        <v>3721</v>
      </c>
      <c r="E737" s="747" t="s">
        <v>2467</v>
      </c>
      <c r="F737" s="665" t="s">
        <v>2426</v>
      </c>
      <c r="G737" s="665" t="s">
        <v>2493</v>
      </c>
      <c r="H737" s="665" t="s">
        <v>1027</v>
      </c>
      <c r="I737" s="665" t="s">
        <v>1118</v>
      </c>
      <c r="J737" s="665" t="s">
        <v>1119</v>
      </c>
      <c r="K737" s="665" t="s">
        <v>1120</v>
      </c>
      <c r="L737" s="666">
        <v>133.94</v>
      </c>
      <c r="M737" s="666">
        <v>937.57999999999993</v>
      </c>
      <c r="N737" s="665">
        <v>7</v>
      </c>
      <c r="O737" s="748">
        <v>2.5</v>
      </c>
      <c r="P737" s="666">
        <v>133.94</v>
      </c>
      <c r="Q737" s="681">
        <v>0.14285714285714288</v>
      </c>
      <c r="R737" s="665">
        <v>1</v>
      </c>
      <c r="S737" s="681">
        <v>0.14285714285714285</v>
      </c>
      <c r="T737" s="748">
        <v>0.5</v>
      </c>
      <c r="U737" s="704">
        <v>0.2</v>
      </c>
    </row>
    <row r="738" spans="1:21" ht="14.4" customHeight="1" x14ac:dyDescent="0.3">
      <c r="A738" s="664">
        <v>4</v>
      </c>
      <c r="B738" s="665" t="s">
        <v>2184</v>
      </c>
      <c r="C738" s="665" t="s">
        <v>2432</v>
      </c>
      <c r="D738" s="746" t="s">
        <v>3721</v>
      </c>
      <c r="E738" s="747" t="s">
        <v>2467</v>
      </c>
      <c r="F738" s="665" t="s">
        <v>2426</v>
      </c>
      <c r="G738" s="665" t="s">
        <v>2493</v>
      </c>
      <c r="H738" s="665" t="s">
        <v>545</v>
      </c>
      <c r="I738" s="665" t="s">
        <v>3027</v>
      </c>
      <c r="J738" s="665" t="s">
        <v>3028</v>
      </c>
      <c r="K738" s="665" t="s">
        <v>3029</v>
      </c>
      <c r="L738" s="666">
        <v>133.94</v>
      </c>
      <c r="M738" s="666">
        <v>267.88</v>
      </c>
      <c r="N738" s="665">
        <v>2</v>
      </c>
      <c r="O738" s="748">
        <v>0.5</v>
      </c>
      <c r="P738" s="666">
        <v>267.88</v>
      </c>
      <c r="Q738" s="681">
        <v>1</v>
      </c>
      <c r="R738" s="665">
        <v>2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4</v>
      </c>
      <c r="B739" s="665" t="s">
        <v>2184</v>
      </c>
      <c r="C739" s="665" t="s">
        <v>2432</v>
      </c>
      <c r="D739" s="746" t="s">
        <v>3721</v>
      </c>
      <c r="E739" s="747" t="s">
        <v>2467</v>
      </c>
      <c r="F739" s="665" t="s">
        <v>2427</v>
      </c>
      <c r="G739" s="665" t="s">
        <v>2533</v>
      </c>
      <c r="H739" s="665" t="s">
        <v>545</v>
      </c>
      <c r="I739" s="665" t="s">
        <v>2588</v>
      </c>
      <c r="J739" s="665" t="s">
        <v>2451</v>
      </c>
      <c r="K739" s="665"/>
      <c r="L739" s="666">
        <v>0</v>
      </c>
      <c r="M739" s="666">
        <v>0</v>
      </c>
      <c r="N739" s="665">
        <v>2</v>
      </c>
      <c r="O739" s="748">
        <v>2</v>
      </c>
      <c r="P739" s="666">
        <v>0</v>
      </c>
      <c r="Q739" s="681"/>
      <c r="R739" s="665">
        <v>2</v>
      </c>
      <c r="S739" s="681">
        <v>1</v>
      </c>
      <c r="T739" s="748">
        <v>2</v>
      </c>
      <c r="U739" s="704">
        <v>1</v>
      </c>
    </row>
    <row r="740" spans="1:21" ht="14.4" customHeight="1" x14ac:dyDescent="0.3">
      <c r="A740" s="664">
        <v>4</v>
      </c>
      <c r="B740" s="665" t="s">
        <v>2184</v>
      </c>
      <c r="C740" s="665" t="s">
        <v>2432</v>
      </c>
      <c r="D740" s="746" t="s">
        <v>3721</v>
      </c>
      <c r="E740" s="747" t="s">
        <v>2467</v>
      </c>
      <c r="F740" s="665" t="s">
        <v>2427</v>
      </c>
      <c r="G740" s="665" t="s">
        <v>2533</v>
      </c>
      <c r="H740" s="665" t="s">
        <v>545</v>
      </c>
      <c r="I740" s="665" t="s">
        <v>2534</v>
      </c>
      <c r="J740" s="665" t="s">
        <v>2451</v>
      </c>
      <c r="K740" s="665"/>
      <c r="L740" s="666">
        <v>0</v>
      </c>
      <c r="M740" s="666">
        <v>0</v>
      </c>
      <c r="N740" s="665">
        <v>14</v>
      </c>
      <c r="O740" s="748">
        <v>14</v>
      </c>
      <c r="P740" s="666">
        <v>0</v>
      </c>
      <c r="Q740" s="681"/>
      <c r="R740" s="665">
        <v>10</v>
      </c>
      <c r="S740" s="681">
        <v>0.7142857142857143</v>
      </c>
      <c r="T740" s="748">
        <v>10</v>
      </c>
      <c r="U740" s="704">
        <v>0.7142857142857143</v>
      </c>
    </row>
    <row r="741" spans="1:21" ht="14.4" customHeight="1" x14ac:dyDescent="0.3">
      <c r="A741" s="664">
        <v>4</v>
      </c>
      <c r="B741" s="665" t="s">
        <v>2184</v>
      </c>
      <c r="C741" s="665" t="s">
        <v>2432</v>
      </c>
      <c r="D741" s="746" t="s">
        <v>3721</v>
      </c>
      <c r="E741" s="747" t="s">
        <v>2467</v>
      </c>
      <c r="F741" s="665" t="s">
        <v>2428</v>
      </c>
      <c r="G741" s="665" t="s">
        <v>2719</v>
      </c>
      <c r="H741" s="665" t="s">
        <v>545</v>
      </c>
      <c r="I741" s="665" t="s">
        <v>2723</v>
      </c>
      <c r="J741" s="665" t="s">
        <v>2724</v>
      </c>
      <c r="K741" s="665" t="s">
        <v>2725</v>
      </c>
      <c r="L741" s="666">
        <v>287</v>
      </c>
      <c r="M741" s="666">
        <v>861</v>
      </c>
      <c r="N741" s="665">
        <v>3</v>
      </c>
      <c r="O741" s="748">
        <v>2</v>
      </c>
      <c r="P741" s="666">
        <v>287</v>
      </c>
      <c r="Q741" s="681">
        <v>0.33333333333333331</v>
      </c>
      <c r="R741" s="665">
        <v>1</v>
      </c>
      <c r="S741" s="681">
        <v>0.33333333333333331</v>
      </c>
      <c r="T741" s="748">
        <v>1</v>
      </c>
      <c r="U741" s="704">
        <v>0.5</v>
      </c>
    </row>
    <row r="742" spans="1:21" ht="14.4" customHeight="1" x14ac:dyDescent="0.3">
      <c r="A742" s="664">
        <v>4</v>
      </c>
      <c r="B742" s="665" t="s">
        <v>2184</v>
      </c>
      <c r="C742" s="665" t="s">
        <v>2432</v>
      </c>
      <c r="D742" s="746" t="s">
        <v>3721</v>
      </c>
      <c r="E742" s="747" t="s">
        <v>2467</v>
      </c>
      <c r="F742" s="665" t="s">
        <v>2428</v>
      </c>
      <c r="G742" s="665" t="s">
        <v>2719</v>
      </c>
      <c r="H742" s="665" t="s">
        <v>545</v>
      </c>
      <c r="I742" s="665" t="s">
        <v>2769</v>
      </c>
      <c r="J742" s="665" t="s">
        <v>2770</v>
      </c>
      <c r="K742" s="665" t="s">
        <v>2771</v>
      </c>
      <c r="L742" s="666">
        <v>1500.3</v>
      </c>
      <c r="M742" s="666">
        <v>9001.7999999999993</v>
      </c>
      <c r="N742" s="665">
        <v>6</v>
      </c>
      <c r="O742" s="748">
        <v>1</v>
      </c>
      <c r="P742" s="666"/>
      <c r="Q742" s="681">
        <v>0</v>
      </c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4</v>
      </c>
      <c r="B743" s="665" t="s">
        <v>2184</v>
      </c>
      <c r="C743" s="665" t="s">
        <v>2432</v>
      </c>
      <c r="D743" s="746" t="s">
        <v>3721</v>
      </c>
      <c r="E743" s="747" t="s">
        <v>2467</v>
      </c>
      <c r="F743" s="665" t="s">
        <v>2428</v>
      </c>
      <c r="G743" s="665" t="s">
        <v>2719</v>
      </c>
      <c r="H743" s="665" t="s">
        <v>545</v>
      </c>
      <c r="I743" s="665" t="s">
        <v>3113</v>
      </c>
      <c r="J743" s="665" t="s">
        <v>3114</v>
      </c>
      <c r="K743" s="665" t="s">
        <v>3115</v>
      </c>
      <c r="L743" s="666">
        <v>2412.9</v>
      </c>
      <c r="M743" s="666">
        <v>14477.400000000001</v>
      </c>
      <c r="N743" s="665">
        <v>6</v>
      </c>
      <c r="O743" s="748">
        <v>1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4</v>
      </c>
      <c r="B744" s="665" t="s">
        <v>2184</v>
      </c>
      <c r="C744" s="665" t="s">
        <v>2432</v>
      </c>
      <c r="D744" s="746" t="s">
        <v>3721</v>
      </c>
      <c r="E744" s="747" t="s">
        <v>2467</v>
      </c>
      <c r="F744" s="665" t="s">
        <v>2428</v>
      </c>
      <c r="G744" s="665" t="s">
        <v>2719</v>
      </c>
      <c r="H744" s="665" t="s">
        <v>545</v>
      </c>
      <c r="I744" s="665" t="s">
        <v>2783</v>
      </c>
      <c r="J744" s="665" t="s">
        <v>2784</v>
      </c>
      <c r="K744" s="665" t="s">
        <v>2785</v>
      </c>
      <c r="L744" s="666">
        <v>2939</v>
      </c>
      <c r="M744" s="666">
        <v>2939</v>
      </c>
      <c r="N744" s="665">
        <v>1</v>
      </c>
      <c r="O744" s="748">
        <v>1</v>
      </c>
      <c r="P744" s="666">
        <v>2939</v>
      </c>
      <c r="Q744" s="681">
        <v>1</v>
      </c>
      <c r="R744" s="665">
        <v>1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4</v>
      </c>
      <c r="B745" s="665" t="s">
        <v>2184</v>
      </c>
      <c r="C745" s="665" t="s">
        <v>2432</v>
      </c>
      <c r="D745" s="746" t="s">
        <v>3721</v>
      </c>
      <c r="E745" s="747" t="s">
        <v>2467</v>
      </c>
      <c r="F745" s="665" t="s">
        <v>2428</v>
      </c>
      <c r="G745" s="665" t="s">
        <v>2719</v>
      </c>
      <c r="H745" s="665" t="s">
        <v>545</v>
      </c>
      <c r="I745" s="665" t="s">
        <v>2792</v>
      </c>
      <c r="J745" s="665" t="s">
        <v>2793</v>
      </c>
      <c r="K745" s="665" t="s">
        <v>2722</v>
      </c>
      <c r="L745" s="666">
        <v>1080</v>
      </c>
      <c r="M745" s="666">
        <v>1080</v>
      </c>
      <c r="N745" s="665">
        <v>1</v>
      </c>
      <c r="O745" s="748">
        <v>1</v>
      </c>
      <c r="P745" s="666">
        <v>1080</v>
      </c>
      <c r="Q745" s="681">
        <v>1</v>
      </c>
      <c r="R745" s="665">
        <v>1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4</v>
      </c>
      <c r="B746" s="665" t="s">
        <v>2184</v>
      </c>
      <c r="C746" s="665" t="s">
        <v>2432</v>
      </c>
      <c r="D746" s="746" t="s">
        <v>3721</v>
      </c>
      <c r="E746" s="747" t="s">
        <v>2467</v>
      </c>
      <c r="F746" s="665" t="s">
        <v>2428</v>
      </c>
      <c r="G746" s="665" t="s">
        <v>2719</v>
      </c>
      <c r="H746" s="665" t="s">
        <v>545</v>
      </c>
      <c r="I746" s="665" t="s">
        <v>2794</v>
      </c>
      <c r="J746" s="665" t="s">
        <v>2795</v>
      </c>
      <c r="K746" s="665" t="s">
        <v>2749</v>
      </c>
      <c r="L746" s="666">
        <v>600</v>
      </c>
      <c r="M746" s="666">
        <v>1200</v>
      </c>
      <c r="N746" s="665">
        <v>2</v>
      </c>
      <c r="O746" s="748">
        <v>2</v>
      </c>
      <c r="P746" s="666">
        <v>600</v>
      </c>
      <c r="Q746" s="681">
        <v>0.5</v>
      </c>
      <c r="R746" s="665">
        <v>1</v>
      </c>
      <c r="S746" s="681">
        <v>0.5</v>
      </c>
      <c r="T746" s="748">
        <v>1</v>
      </c>
      <c r="U746" s="704">
        <v>0.5</v>
      </c>
    </row>
    <row r="747" spans="1:21" ht="14.4" customHeight="1" x14ac:dyDescent="0.3">
      <c r="A747" s="664">
        <v>4</v>
      </c>
      <c r="B747" s="665" t="s">
        <v>2184</v>
      </c>
      <c r="C747" s="665" t="s">
        <v>2432</v>
      </c>
      <c r="D747" s="746" t="s">
        <v>3721</v>
      </c>
      <c r="E747" s="747" t="s">
        <v>2467</v>
      </c>
      <c r="F747" s="665" t="s">
        <v>2428</v>
      </c>
      <c r="G747" s="665" t="s">
        <v>2719</v>
      </c>
      <c r="H747" s="665" t="s">
        <v>545</v>
      </c>
      <c r="I747" s="665" t="s">
        <v>2799</v>
      </c>
      <c r="J747" s="665" t="s">
        <v>2800</v>
      </c>
      <c r="K747" s="665" t="s">
        <v>2749</v>
      </c>
      <c r="L747" s="666">
        <v>1000</v>
      </c>
      <c r="M747" s="666">
        <v>1000</v>
      </c>
      <c r="N747" s="665">
        <v>1</v>
      </c>
      <c r="O747" s="748">
        <v>1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4</v>
      </c>
      <c r="B748" s="665" t="s">
        <v>2184</v>
      </c>
      <c r="C748" s="665" t="s">
        <v>2432</v>
      </c>
      <c r="D748" s="746" t="s">
        <v>3721</v>
      </c>
      <c r="E748" s="747" t="s">
        <v>2467</v>
      </c>
      <c r="F748" s="665" t="s">
        <v>2428</v>
      </c>
      <c r="G748" s="665" t="s">
        <v>2719</v>
      </c>
      <c r="H748" s="665" t="s">
        <v>545</v>
      </c>
      <c r="I748" s="665" t="s">
        <v>2801</v>
      </c>
      <c r="J748" s="665" t="s">
        <v>2802</v>
      </c>
      <c r="K748" s="665" t="s">
        <v>2803</v>
      </c>
      <c r="L748" s="666">
        <v>3000</v>
      </c>
      <c r="M748" s="666">
        <v>9000</v>
      </c>
      <c r="N748" s="665">
        <v>3</v>
      </c>
      <c r="O748" s="748">
        <v>1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4</v>
      </c>
      <c r="B749" s="665" t="s">
        <v>2184</v>
      </c>
      <c r="C749" s="665" t="s">
        <v>2432</v>
      </c>
      <c r="D749" s="746" t="s">
        <v>3721</v>
      </c>
      <c r="E749" s="747" t="s">
        <v>2467</v>
      </c>
      <c r="F749" s="665" t="s">
        <v>2428</v>
      </c>
      <c r="G749" s="665" t="s">
        <v>2719</v>
      </c>
      <c r="H749" s="665" t="s">
        <v>545</v>
      </c>
      <c r="I749" s="665" t="s">
        <v>2808</v>
      </c>
      <c r="J749" s="665" t="s">
        <v>2809</v>
      </c>
      <c r="K749" s="665" t="s">
        <v>2810</v>
      </c>
      <c r="L749" s="666">
        <v>5343.9</v>
      </c>
      <c r="M749" s="666">
        <v>16031.699999999999</v>
      </c>
      <c r="N749" s="665">
        <v>3</v>
      </c>
      <c r="O749" s="748">
        <v>1</v>
      </c>
      <c r="P749" s="666">
        <v>16031.699999999999</v>
      </c>
      <c r="Q749" s="681">
        <v>1</v>
      </c>
      <c r="R749" s="665">
        <v>3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4</v>
      </c>
      <c r="B750" s="665" t="s">
        <v>2184</v>
      </c>
      <c r="C750" s="665" t="s">
        <v>2432</v>
      </c>
      <c r="D750" s="746" t="s">
        <v>3721</v>
      </c>
      <c r="E750" s="747" t="s">
        <v>2467</v>
      </c>
      <c r="F750" s="665" t="s">
        <v>2428</v>
      </c>
      <c r="G750" s="665" t="s">
        <v>2719</v>
      </c>
      <c r="H750" s="665" t="s">
        <v>545</v>
      </c>
      <c r="I750" s="665" t="s">
        <v>2823</v>
      </c>
      <c r="J750" s="665" t="s">
        <v>2824</v>
      </c>
      <c r="K750" s="665" t="s">
        <v>2825</v>
      </c>
      <c r="L750" s="666">
        <v>1500</v>
      </c>
      <c r="M750" s="666">
        <v>13500</v>
      </c>
      <c r="N750" s="665">
        <v>9</v>
      </c>
      <c r="O750" s="748">
        <v>1</v>
      </c>
      <c r="P750" s="666">
        <v>13500</v>
      </c>
      <c r="Q750" s="681">
        <v>1</v>
      </c>
      <c r="R750" s="665">
        <v>9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4</v>
      </c>
      <c r="B751" s="665" t="s">
        <v>2184</v>
      </c>
      <c r="C751" s="665" t="s">
        <v>2432</v>
      </c>
      <c r="D751" s="746" t="s">
        <v>3721</v>
      </c>
      <c r="E751" s="747" t="s">
        <v>2467</v>
      </c>
      <c r="F751" s="665" t="s">
        <v>2428</v>
      </c>
      <c r="G751" s="665" t="s">
        <v>2719</v>
      </c>
      <c r="H751" s="665" t="s">
        <v>545</v>
      </c>
      <c r="I751" s="665" t="s">
        <v>2834</v>
      </c>
      <c r="J751" s="665" t="s">
        <v>2835</v>
      </c>
      <c r="K751" s="665" t="s">
        <v>2836</v>
      </c>
      <c r="L751" s="666">
        <v>498.24</v>
      </c>
      <c r="M751" s="666">
        <v>498.24</v>
      </c>
      <c r="N751" s="665">
        <v>1</v>
      </c>
      <c r="O751" s="748">
        <v>1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4</v>
      </c>
      <c r="B752" s="665" t="s">
        <v>2184</v>
      </c>
      <c r="C752" s="665" t="s">
        <v>2432</v>
      </c>
      <c r="D752" s="746" t="s">
        <v>3721</v>
      </c>
      <c r="E752" s="747" t="s">
        <v>2467</v>
      </c>
      <c r="F752" s="665" t="s">
        <v>2428</v>
      </c>
      <c r="G752" s="665" t="s">
        <v>2719</v>
      </c>
      <c r="H752" s="665" t="s">
        <v>545</v>
      </c>
      <c r="I752" s="665" t="s">
        <v>3464</v>
      </c>
      <c r="J752" s="665" t="s">
        <v>3148</v>
      </c>
      <c r="K752" s="665" t="s">
        <v>3465</v>
      </c>
      <c r="L752" s="666">
        <v>2304</v>
      </c>
      <c r="M752" s="666">
        <v>6912</v>
      </c>
      <c r="N752" s="665">
        <v>3</v>
      </c>
      <c r="O752" s="748">
        <v>1</v>
      </c>
      <c r="P752" s="666">
        <v>6912</v>
      </c>
      <c r="Q752" s="681">
        <v>1</v>
      </c>
      <c r="R752" s="665">
        <v>3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4</v>
      </c>
      <c r="B753" s="665" t="s">
        <v>2184</v>
      </c>
      <c r="C753" s="665" t="s">
        <v>2432</v>
      </c>
      <c r="D753" s="746" t="s">
        <v>3721</v>
      </c>
      <c r="E753" s="747" t="s">
        <v>2467</v>
      </c>
      <c r="F753" s="665" t="s">
        <v>2428</v>
      </c>
      <c r="G753" s="665" t="s">
        <v>2719</v>
      </c>
      <c r="H753" s="665" t="s">
        <v>545</v>
      </c>
      <c r="I753" s="665" t="s">
        <v>2843</v>
      </c>
      <c r="J753" s="665" t="s">
        <v>2844</v>
      </c>
      <c r="K753" s="665" t="s">
        <v>2845</v>
      </c>
      <c r="L753" s="666">
        <v>319</v>
      </c>
      <c r="M753" s="666">
        <v>957</v>
      </c>
      <c r="N753" s="665">
        <v>3</v>
      </c>
      <c r="O753" s="748">
        <v>2</v>
      </c>
      <c r="P753" s="666">
        <v>319</v>
      </c>
      <c r="Q753" s="681">
        <v>0.33333333333333331</v>
      </c>
      <c r="R753" s="665">
        <v>1</v>
      </c>
      <c r="S753" s="681">
        <v>0.33333333333333331</v>
      </c>
      <c r="T753" s="748">
        <v>1</v>
      </c>
      <c r="U753" s="704">
        <v>0.5</v>
      </c>
    </row>
    <row r="754" spans="1:21" ht="14.4" customHeight="1" x14ac:dyDescent="0.3">
      <c r="A754" s="664">
        <v>4</v>
      </c>
      <c r="B754" s="665" t="s">
        <v>2184</v>
      </c>
      <c r="C754" s="665" t="s">
        <v>2432</v>
      </c>
      <c r="D754" s="746" t="s">
        <v>3721</v>
      </c>
      <c r="E754" s="747" t="s">
        <v>2467</v>
      </c>
      <c r="F754" s="665" t="s">
        <v>2428</v>
      </c>
      <c r="G754" s="665" t="s">
        <v>2719</v>
      </c>
      <c r="H754" s="665" t="s">
        <v>545</v>
      </c>
      <c r="I754" s="665" t="s">
        <v>3150</v>
      </c>
      <c r="J754" s="665" t="s">
        <v>3151</v>
      </c>
      <c r="K754" s="665" t="s">
        <v>3152</v>
      </c>
      <c r="L754" s="666">
        <v>761.3</v>
      </c>
      <c r="M754" s="666">
        <v>6851.7</v>
      </c>
      <c r="N754" s="665">
        <v>9</v>
      </c>
      <c r="O754" s="748">
        <v>1</v>
      </c>
      <c r="P754" s="666">
        <v>6851.7</v>
      </c>
      <c r="Q754" s="681">
        <v>1</v>
      </c>
      <c r="R754" s="665">
        <v>9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4</v>
      </c>
      <c r="B755" s="665" t="s">
        <v>2184</v>
      </c>
      <c r="C755" s="665" t="s">
        <v>2432</v>
      </c>
      <c r="D755" s="746" t="s">
        <v>3721</v>
      </c>
      <c r="E755" s="747" t="s">
        <v>2467</v>
      </c>
      <c r="F755" s="665" t="s">
        <v>2428</v>
      </c>
      <c r="G755" s="665" t="s">
        <v>2719</v>
      </c>
      <c r="H755" s="665" t="s">
        <v>545</v>
      </c>
      <c r="I755" s="665" t="s">
        <v>3473</v>
      </c>
      <c r="J755" s="665" t="s">
        <v>3109</v>
      </c>
      <c r="K755" s="665" t="s">
        <v>3465</v>
      </c>
      <c r="L755" s="666">
        <v>1954.7</v>
      </c>
      <c r="M755" s="666">
        <v>7818.8</v>
      </c>
      <c r="N755" s="665">
        <v>4</v>
      </c>
      <c r="O755" s="748">
        <v>1</v>
      </c>
      <c r="P755" s="666">
        <v>7818.8</v>
      </c>
      <c r="Q755" s="681">
        <v>1</v>
      </c>
      <c r="R755" s="665">
        <v>4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4</v>
      </c>
      <c r="B756" s="665" t="s">
        <v>2184</v>
      </c>
      <c r="C756" s="665" t="s">
        <v>2432</v>
      </c>
      <c r="D756" s="746" t="s">
        <v>3721</v>
      </c>
      <c r="E756" s="747" t="s">
        <v>2467</v>
      </c>
      <c r="F756" s="665" t="s">
        <v>2428</v>
      </c>
      <c r="G756" s="665" t="s">
        <v>2719</v>
      </c>
      <c r="H756" s="665" t="s">
        <v>545</v>
      </c>
      <c r="I756" s="665" t="s">
        <v>3474</v>
      </c>
      <c r="J756" s="665" t="s">
        <v>3475</v>
      </c>
      <c r="K756" s="665" t="s">
        <v>3476</v>
      </c>
      <c r="L756" s="666">
        <v>1450</v>
      </c>
      <c r="M756" s="666">
        <v>7250</v>
      </c>
      <c r="N756" s="665">
        <v>5</v>
      </c>
      <c r="O756" s="748">
        <v>2</v>
      </c>
      <c r="P756" s="666">
        <v>7250</v>
      </c>
      <c r="Q756" s="681">
        <v>1</v>
      </c>
      <c r="R756" s="665">
        <v>5</v>
      </c>
      <c r="S756" s="681">
        <v>1</v>
      </c>
      <c r="T756" s="748">
        <v>2</v>
      </c>
      <c r="U756" s="704">
        <v>1</v>
      </c>
    </row>
    <row r="757" spans="1:21" ht="14.4" customHeight="1" x14ac:dyDescent="0.3">
      <c r="A757" s="664">
        <v>4</v>
      </c>
      <c r="B757" s="665" t="s">
        <v>2184</v>
      </c>
      <c r="C757" s="665" t="s">
        <v>2432</v>
      </c>
      <c r="D757" s="746" t="s">
        <v>3721</v>
      </c>
      <c r="E757" s="747" t="s">
        <v>2467</v>
      </c>
      <c r="F757" s="665" t="s">
        <v>2428</v>
      </c>
      <c r="G757" s="665" t="s">
        <v>2685</v>
      </c>
      <c r="H757" s="665" t="s">
        <v>545</v>
      </c>
      <c r="I757" s="665" t="s">
        <v>2914</v>
      </c>
      <c r="J757" s="665" t="s">
        <v>2915</v>
      </c>
      <c r="K757" s="665" t="s">
        <v>2916</v>
      </c>
      <c r="L757" s="666">
        <v>410</v>
      </c>
      <c r="M757" s="666">
        <v>9430</v>
      </c>
      <c r="N757" s="665">
        <v>23</v>
      </c>
      <c r="O757" s="748">
        <v>23</v>
      </c>
      <c r="P757" s="666">
        <v>8610</v>
      </c>
      <c r="Q757" s="681">
        <v>0.91304347826086951</v>
      </c>
      <c r="R757" s="665">
        <v>21</v>
      </c>
      <c r="S757" s="681">
        <v>0.91304347826086951</v>
      </c>
      <c r="T757" s="748">
        <v>21</v>
      </c>
      <c r="U757" s="704">
        <v>0.91304347826086951</v>
      </c>
    </row>
    <row r="758" spans="1:21" ht="14.4" customHeight="1" x14ac:dyDescent="0.3">
      <c r="A758" s="664">
        <v>4</v>
      </c>
      <c r="B758" s="665" t="s">
        <v>2184</v>
      </c>
      <c r="C758" s="665" t="s">
        <v>2432</v>
      </c>
      <c r="D758" s="746" t="s">
        <v>3721</v>
      </c>
      <c r="E758" s="747" t="s">
        <v>2467</v>
      </c>
      <c r="F758" s="665" t="s">
        <v>2428</v>
      </c>
      <c r="G758" s="665" t="s">
        <v>2917</v>
      </c>
      <c r="H758" s="665" t="s">
        <v>545</v>
      </c>
      <c r="I758" s="665" t="s">
        <v>2918</v>
      </c>
      <c r="J758" s="665" t="s">
        <v>2919</v>
      </c>
      <c r="K758" s="665" t="s">
        <v>2920</v>
      </c>
      <c r="L758" s="666">
        <v>900</v>
      </c>
      <c r="M758" s="666">
        <v>900</v>
      </c>
      <c r="N758" s="665">
        <v>1</v>
      </c>
      <c r="O758" s="748">
        <v>1</v>
      </c>
      <c r="P758" s="666">
        <v>900</v>
      </c>
      <c r="Q758" s="681">
        <v>1</v>
      </c>
      <c r="R758" s="665">
        <v>1</v>
      </c>
      <c r="S758" s="681">
        <v>1</v>
      </c>
      <c r="T758" s="748">
        <v>1</v>
      </c>
      <c r="U758" s="704">
        <v>1</v>
      </c>
    </row>
    <row r="759" spans="1:21" ht="14.4" customHeight="1" x14ac:dyDescent="0.3">
      <c r="A759" s="664">
        <v>4</v>
      </c>
      <c r="B759" s="665" t="s">
        <v>2184</v>
      </c>
      <c r="C759" s="665" t="s">
        <v>2432</v>
      </c>
      <c r="D759" s="746" t="s">
        <v>3721</v>
      </c>
      <c r="E759" s="747" t="s">
        <v>2467</v>
      </c>
      <c r="F759" s="665" t="s">
        <v>2428</v>
      </c>
      <c r="G759" s="665" t="s">
        <v>2917</v>
      </c>
      <c r="H759" s="665" t="s">
        <v>545</v>
      </c>
      <c r="I759" s="665" t="s">
        <v>2965</v>
      </c>
      <c r="J759" s="665" t="s">
        <v>2966</v>
      </c>
      <c r="K759" s="665" t="s">
        <v>2967</v>
      </c>
      <c r="L759" s="666">
        <v>378.48</v>
      </c>
      <c r="M759" s="666">
        <v>378.48</v>
      </c>
      <c r="N759" s="665">
        <v>1</v>
      </c>
      <c r="O759" s="748">
        <v>1</v>
      </c>
      <c r="P759" s="666">
        <v>378.48</v>
      </c>
      <c r="Q759" s="681">
        <v>1</v>
      </c>
      <c r="R759" s="665">
        <v>1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4</v>
      </c>
      <c r="B760" s="665" t="s">
        <v>2184</v>
      </c>
      <c r="C760" s="665" t="s">
        <v>2432</v>
      </c>
      <c r="D760" s="746" t="s">
        <v>3721</v>
      </c>
      <c r="E760" s="747" t="s">
        <v>2468</v>
      </c>
      <c r="F760" s="665" t="s">
        <v>2426</v>
      </c>
      <c r="G760" s="665" t="s">
        <v>2481</v>
      </c>
      <c r="H760" s="665" t="s">
        <v>545</v>
      </c>
      <c r="I760" s="665" t="s">
        <v>3566</v>
      </c>
      <c r="J760" s="665" t="s">
        <v>788</v>
      </c>
      <c r="K760" s="665" t="s">
        <v>3567</v>
      </c>
      <c r="L760" s="666">
        <v>0</v>
      </c>
      <c r="M760" s="666">
        <v>0</v>
      </c>
      <c r="N760" s="665">
        <v>1</v>
      </c>
      <c r="O760" s="748">
        <v>0.5</v>
      </c>
      <c r="P760" s="666"/>
      <c r="Q760" s="681"/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4</v>
      </c>
      <c r="B761" s="665" t="s">
        <v>2184</v>
      </c>
      <c r="C761" s="665" t="s">
        <v>2432</v>
      </c>
      <c r="D761" s="746" t="s">
        <v>3721</v>
      </c>
      <c r="E761" s="747" t="s">
        <v>2468</v>
      </c>
      <c r="F761" s="665" t="s">
        <v>2426</v>
      </c>
      <c r="G761" s="665" t="s">
        <v>3509</v>
      </c>
      <c r="H761" s="665" t="s">
        <v>545</v>
      </c>
      <c r="I761" s="665" t="s">
        <v>630</v>
      </c>
      <c r="J761" s="665" t="s">
        <v>3568</v>
      </c>
      <c r="K761" s="665" t="s">
        <v>3569</v>
      </c>
      <c r="L761" s="666">
        <v>18.809999999999999</v>
      </c>
      <c r="M761" s="666">
        <v>18.809999999999999</v>
      </c>
      <c r="N761" s="665">
        <v>1</v>
      </c>
      <c r="O761" s="748">
        <v>1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4</v>
      </c>
      <c r="B762" s="665" t="s">
        <v>2184</v>
      </c>
      <c r="C762" s="665" t="s">
        <v>2432</v>
      </c>
      <c r="D762" s="746" t="s">
        <v>3721</v>
      </c>
      <c r="E762" s="747" t="s">
        <v>2468</v>
      </c>
      <c r="F762" s="665" t="s">
        <v>2426</v>
      </c>
      <c r="G762" s="665" t="s">
        <v>3570</v>
      </c>
      <c r="H762" s="665" t="s">
        <v>545</v>
      </c>
      <c r="I762" s="665" t="s">
        <v>3571</v>
      </c>
      <c r="J762" s="665" t="s">
        <v>3572</v>
      </c>
      <c r="K762" s="665" t="s">
        <v>3573</v>
      </c>
      <c r="L762" s="666">
        <v>0</v>
      </c>
      <c r="M762" s="666">
        <v>0</v>
      </c>
      <c r="N762" s="665">
        <v>1</v>
      </c>
      <c r="O762" s="748">
        <v>1</v>
      </c>
      <c r="P762" s="666"/>
      <c r="Q762" s="681"/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4</v>
      </c>
      <c r="B763" s="665" t="s">
        <v>2184</v>
      </c>
      <c r="C763" s="665" t="s">
        <v>2432</v>
      </c>
      <c r="D763" s="746" t="s">
        <v>3721</v>
      </c>
      <c r="E763" s="747" t="s">
        <v>2468</v>
      </c>
      <c r="F763" s="665" t="s">
        <v>2426</v>
      </c>
      <c r="G763" s="665" t="s">
        <v>3574</v>
      </c>
      <c r="H763" s="665" t="s">
        <v>545</v>
      </c>
      <c r="I763" s="665" t="s">
        <v>3575</v>
      </c>
      <c r="J763" s="665" t="s">
        <v>3576</v>
      </c>
      <c r="K763" s="665" t="s">
        <v>2051</v>
      </c>
      <c r="L763" s="666">
        <v>0</v>
      </c>
      <c r="M763" s="666">
        <v>0</v>
      </c>
      <c r="N763" s="665">
        <v>1</v>
      </c>
      <c r="O763" s="748">
        <v>0.5</v>
      </c>
      <c r="P763" s="666"/>
      <c r="Q763" s="681"/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4</v>
      </c>
      <c r="B764" s="665" t="s">
        <v>2184</v>
      </c>
      <c r="C764" s="665" t="s">
        <v>2432</v>
      </c>
      <c r="D764" s="746" t="s">
        <v>3721</v>
      </c>
      <c r="E764" s="747" t="s">
        <v>2468</v>
      </c>
      <c r="F764" s="665" t="s">
        <v>2426</v>
      </c>
      <c r="G764" s="665" t="s">
        <v>2659</v>
      </c>
      <c r="H764" s="665" t="s">
        <v>545</v>
      </c>
      <c r="I764" s="665" t="s">
        <v>2660</v>
      </c>
      <c r="J764" s="665" t="s">
        <v>2661</v>
      </c>
      <c r="K764" s="665" t="s">
        <v>2662</v>
      </c>
      <c r="L764" s="666">
        <v>141.04</v>
      </c>
      <c r="M764" s="666">
        <v>141.04</v>
      </c>
      <c r="N764" s="665">
        <v>1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4</v>
      </c>
      <c r="B765" s="665" t="s">
        <v>2184</v>
      </c>
      <c r="C765" s="665" t="s">
        <v>2432</v>
      </c>
      <c r="D765" s="746" t="s">
        <v>3721</v>
      </c>
      <c r="E765" s="747" t="s">
        <v>2468</v>
      </c>
      <c r="F765" s="665" t="s">
        <v>2426</v>
      </c>
      <c r="G765" s="665" t="s">
        <v>3443</v>
      </c>
      <c r="H765" s="665" t="s">
        <v>1027</v>
      </c>
      <c r="I765" s="665" t="s">
        <v>3577</v>
      </c>
      <c r="J765" s="665" t="s">
        <v>1085</v>
      </c>
      <c r="K765" s="665" t="s">
        <v>3578</v>
      </c>
      <c r="L765" s="666">
        <v>543.36</v>
      </c>
      <c r="M765" s="666">
        <v>543.36</v>
      </c>
      <c r="N765" s="665">
        <v>1</v>
      </c>
      <c r="O765" s="748">
        <v>1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4</v>
      </c>
      <c r="B766" s="665" t="s">
        <v>2184</v>
      </c>
      <c r="C766" s="665" t="s">
        <v>2432</v>
      </c>
      <c r="D766" s="746" t="s">
        <v>3721</v>
      </c>
      <c r="E766" s="747" t="s">
        <v>2468</v>
      </c>
      <c r="F766" s="665" t="s">
        <v>2426</v>
      </c>
      <c r="G766" s="665" t="s">
        <v>3579</v>
      </c>
      <c r="H766" s="665" t="s">
        <v>545</v>
      </c>
      <c r="I766" s="665" t="s">
        <v>3580</v>
      </c>
      <c r="J766" s="665" t="s">
        <v>3581</v>
      </c>
      <c r="K766" s="665" t="s">
        <v>3582</v>
      </c>
      <c r="L766" s="666">
        <v>0</v>
      </c>
      <c r="M766" s="666">
        <v>0</v>
      </c>
      <c r="N766" s="665">
        <v>1</v>
      </c>
      <c r="O766" s="748">
        <v>0.5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4</v>
      </c>
      <c r="B767" s="665" t="s">
        <v>2184</v>
      </c>
      <c r="C767" s="665" t="s">
        <v>2432</v>
      </c>
      <c r="D767" s="746" t="s">
        <v>3721</v>
      </c>
      <c r="E767" s="747" t="s">
        <v>2468</v>
      </c>
      <c r="F767" s="665" t="s">
        <v>2426</v>
      </c>
      <c r="G767" s="665" t="s">
        <v>2513</v>
      </c>
      <c r="H767" s="665" t="s">
        <v>1027</v>
      </c>
      <c r="I767" s="665" t="s">
        <v>3583</v>
      </c>
      <c r="J767" s="665" t="s">
        <v>3584</v>
      </c>
      <c r="K767" s="665" t="s">
        <v>2646</v>
      </c>
      <c r="L767" s="666">
        <v>184.74</v>
      </c>
      <c r="M767" s="666">
        <v>184.74</v>
      </c>
      <c r="N767" s="665">
        <v>1</v>
      </c>
      <c r="O767" s="748">
        <v>0.5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4</v>
      </c>
      <c r="B768" s="665" t="s">
        <v>2184</v>
      </c>
      <c r="C768" s="665" t="s">
        <v>2432</v>
      </c>
      <c r="D768" s="746" t="s">
        <v>3721</v>
      </c>
      <c r="E768" s="747" t="s">
        <v>2469</v>
      </c>
      <c r="F768" s="665" t="s">
        <v>2426</v>
      </c>
      <c r="G768" s="665" t="s">
        <v>2479</v>
      </c>
      <c r="H768" s="665" t="s">
        <v>1027</v>
      </c>
      <c r="I768" s="665" t="s">
        <v>1128</v>
      </c>
      <c r="J768" s="665" t="s">
        <v>1129</v>
      </c>
      <c r="K768" s="665" t="s">
        <v>2296</v>
      </c>
      <c r="L768" s="666">
        <v>225.06</v>
      </c>
      <c r="M768" s="666">
        <v>450.12</v>
      </c>
      <c r="N768" s="665">
        <v>2</v>
      </c>
      <c r="O768" s="748">
        <v>1.5</v>
      </c>
      <c r="P768" s="666">
        <v>450.12</v>
      </c>
      <c r="Q768" s="681">
        <v>1</v>
      </c>
      <c r="R768" s="665">
        <v>2</v>
      </c>
      <c r="S768" s="681">
        <v>1</v>
      </c>
      <c r="T768" s="748">
        <v>1.5</v>
      </c>
      <c r="U768" s="704">
        <v>1</v>
      </c>
    </row>
    <row r="769" spans="1:21" ht="14.4" customHeight="1" x14ac:dyDescent="0.3">
      <c r="A769" s="664">
        <v>4</v>
      </c>
      <c r="B769" s="665" t="s">
        <v>2184</v>
      </c>
      <c r="C769" s="665" t="s">
        <v>2432</v>
      </c>
      <c r="D769" s="746" t="s">
        <v>3721</v>
      </c>
      <c r="E769" s="747" t="s">
        <v>2469</v>
      </c>
      <c r="F769" s="665" t="s">
        <v>2426</v>
      </c>
      <c r="G769" s="665" t="s">
        <v>3585</v>
      </c>
      <c r="H769" s="665" t="s">
        <v>545</v>
      </c>
      <c r="I769" s="665" t="s">
        <v>3586</v>
      </c>
      <c r="J769" s="665" t="s">
        <v>3587</v>
      </c>
      <c r="K769" s="665" t="s">
        <v>3445</v>
      </c>
      <c r="L769" s="666">
        <v>207.45</v>
      </c>
      <c r="M769" s="666">
        <v>207.45</v>
      </c>
      <c r="N769" s="665">
        <v>1</v>
      </c>
      <c r="O769" s="748">
        <v>1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4</v>
      </c>
      <c r="B770" s="665" t="s">
        <v>2184</v>
      </c>
      <c r="C770" s="665" t="s">
        <v>2432</v>
      </c>
      <c r="D770" s="746" t="s">
        <v>3721</v>
      </c>
      <c r="E770" s="747" t="s">
        <v>2469</v>
      </c>
      <c r="F770" s="665" t="s">
        <v>2426</v>
      </c>
      <c r="G770" s="665" t="s">
        <v>2711</v>
      </c>
      <c r="H770" s="665" t="s">
        <v>1027</v>
      </c>
      <c r="I770" s="665" t="s">
        <v>3588</v>
      </c>
      <c r="J770" s="665" t="s">
        <v>3589</v>
      </c>
      <c r="K770" s="665" t="s">
        <v>3590</v>
      </c>
      <c r="L770" s="666">
        <v>246.39</v>
      </c>
      <c r="M770" s="666">
        <v>246.39</v>
      </c>
      <c r="N770" s="665">
        <v>1</v>
      </c>
      <c r="O770" s="748">
        <v>1</v>
      </c>
      <c r="P770" s="666">
        <v>246.39</v>
      </c>
      <c r="Q770" s="681">
        <v>1</v>
      </c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4</v>
      </c>
      <c r="B771" s="665" t="s">
        <v>2184</v>
      </c>
      <c r="C771" s="665" t="s">
        <v>2432</v>
      </c>
      <c r="D771" s="746" t="s">
        <v>3721</v>
      </c>
      <c r="E771" s="747" t="s">
        <v>2469</v>
      </c>
      <c r="F771" s="665" t="s">
        <v>2426</v>
      </c>
      <c r="G771" s="665" t="s">
        <v>2510</v>
      </c>
      <c r="H771" s="665" t="s">
        <v>545</v>
      </c>
      <c r="I771" s="665" t="s">
        <v>690</v>
      </c>
      <c r="J771" s="665" t="s">
        <v>2511</v>
      </c>
      <c r="K771" s="665" t="s">
        <v>2512</v>
      </c>
      <c r="L771" s="666">
        <v>0</v>
      </c>
      <c r="M771" s="666">
        <v>0</v>
      </c>
      <c r="N771" s="665">
        <v>1</v>
      </c>
      <c r="O771" s="748">
        <v>0.5</v>
      </c>
      <c r="P771" s="666">
        <v>0</v>
      </c>
      <c r="Q771" s="681"/>
      <c r="R771" s="665">
        <v>1</v>
      </c>
      <c r="S771" s="681">
        <v>1</v>
      </c>
      <c r="T771" s="748">
        <v>0.5</v>
      </c>
      <c r="U771" s="704">
        <v>1</v>
      </c>
    </row>
    <row r="772" spans="1:21" ht="14.4" customHeight="1" x14ac:dyDescent="0.3">
      <c r="A772" s="664">
        <v>4</v>
      </c>
      <c r="B772" s="665" t="s">
        <v>2184</v>
      </c>
      <c r="C772" s="665" t="s">
        <v>2432</v>
      </c>
      <c r="D772" s="746" t="s">
        <v>3721</v>
      </c>
      <c r="E772" s="747" t="s">
        <v>2469</v>
      </c>
      <c r="F772" s="665" t="s">
        <v>2426</v>
      </c>
      <c r="G772" s="665" t="s">
        <v>3591</v>
      </c>
      <c r="H772" s="665" t="s">
        <v>545</v>
      </c>
      <c r="I772" s="665" t="s">
        <v>3592</v>
      </c>
      <c r="J772" s="665" t="s">
        <v>3593</v>
      </c>
      <c r="K772" s="665" t="s">
        <v>3594</v>
      </c>
      <c r="L772" s="666">
        <v>194.19</v>
      </c>
      <c r="M772" s="666">
        <v>1165.1399999999999</v>
      </c>
      <c r="N772" s="665">
        <v>6</v>
      </c>
      <c r="O772" s="748">
        <v>2</v>
      </c>
      <c r="P772" s="666">
        <v>1165.1399999999999</v>
      </c>
      <c r="Q772" s="681">
        <v>1</v>
      </c>
      <c r="R772" s="665">
        <v>6</v>
      </c>
      <c r="S772" s="681">
        <v>1</v>
      </c>
      <c r="T772" s="748">
        <v>2</v>
      </c>
      <c r="U772" s="704">
        <v>1</v>
      </c>
    </row>
    <row r="773" spans="1:21" ht="14.4" customHeight="1" x14ac:dyDescent="0.3">
      <c r="A773" s="664">
        <v>4</v>
      </c>
      <c r="B773" s="665" t="s">
        <v>2184</v>
      </c>
      <c r="C773" s="665" t="s">
        <v>2432</v>
      </c>
      <c r="D773" s="746" t="s">
        <v>3721</v>
      </c>
      <c r="E773" s="747" t="s">
        <v>2469</v>
      </c>
      <c r="F773" s="665" t="s">
        <v>2428</v>
      </c>
      <c r="G773" s="665" t="s">
        <v>2667</v>
      </c>
      <c r="H773" s="665" t="s">
        <v>545</v>
      </c>
      <c r="I773" s="665" t="s">
        <v>3595</v>
      </c>
      <c r="J773" s="665" t="s">
        <v>3288</v>
      </c>
      <c r="K773" s="665" t="s">
        <v>3596</v>
      </c>
      <c r="L773" s="666">
        <v>50</v>
      </c>
      <c r="M773" s="666">
        <v>100</v>
      </c>
      <c r="N773" s="665">
        <v>2</v>
      </c>
      <c r="O773" s="748">
        <v>1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4</v>
      </c>
      <c r="B774" s="665" t="s">
        <v>2184</v>
      </c>
      <c r="C774" s="665" t="s">
        <v>2432</v>
      </c>
      <c r="D774" s="746" t="s">
        <v>3721</v>
      </c>
      <c r="E774" s="747" t="s">
        <v>2469</v>
      </c>
      <c r="F774" s="665" t="s">
        <v>2428</v>
      </c>
      <c r="G774" s="665" t="s">
        <v>2667</v>
      </c>
      <c r="H774" s="665" t="s">
        <v>545</v>
      </c>
      <c r="I774" s="665" t="s">
        <v>3287</v>
      </c>
      <c r="J774" s="665" t="s">
        <v>3288</v>
      </c>
      <c r="K774" s="665" t="s">
        <v>3289</v>
      </c>
      <c r="L774" s="666">
        <v>50</v>
      </c>
      <c r="M774" s="666">
        <v>400</v>
      </c>
      <c r="N774" s="665">
        <v>8</v>
      </c>
      <c r="O774" s="748">
        <v>4</v>
      </c>
      <c r="P774" s="666">
        <v>400</v>
      </c>
      <c r="Q774" s="681">
        <v>1</v>
      </c>
      <c r="R774" s="665">
        <v>8</v>
      </c>
      <c r="S774" s="681">
        <v>1</v>
      </c>
      <c r="T774" s="748">
        <v>4</v>
      </c>
      <c r="U774" s="704">
        <v>1</v>
      </c>
    </row>
    <row r="775" spans="1:21" ht="14.4" customHeight="1" x14ac:dyDescent="0.3">
      <c r="A775" s="664">
        <v>4</v>
      </c>
      <c r="B775" s="665" t="s">
        <v>2184</v>
      </c>
      <c r="C775" s="665" t="s">
        <v>2432</v>
      </c>
      <c r="D775" s="746" t="s">
        <v>3721</v>
      </c>
      <c r="E775" s="747" t="s">
        <v>2469</v>
      </c>
      <c r="F775" s="665" t="s">
        <v>2428</v>
      </c>
      <c r="G775" s="665" t="s">
        <v>2667</v>
      </c>
      <c r="H775" s="665" t="s">
        <v>545</v>
      </c>
      <c r="I775" s="665" t="s">
        <v>2957</v>
      </c>
      <c r="J775" s="665" t="s">
        <v>2958</v>
      </c>
      <c r="K775" s="665" t="s">
        <v>2959</v>
      </c>
      <c r="L775" s="666">
        <v>99</v>
      </c>
      <c r="M775" s="666">
        <v>198</v>
      </c>
      <c r="N775" s="665">
        <v>2</v>
      </c>
      <c r="O775" s="748">
        <v>1</v>
      </c>
      <c r="P775" s="666">
        <v>198</v>
      </c>
      <c r="Q775" s="681">
        <v>1</v>
      </c>
      <c r="R775" s="665">
        <v>2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4</v>
      </c>
      <c r="B776" s="665" t="s">
        <v>2184</v>
      </c>
      <c r="C776" s="665" t="s">
        <v>2432</v>
      </c>
      <c r="D776" s="746" t="s">
        <v>3721</v>
      </c>
      <c r="E776" s="747" t="s">
        <v>2469</v>
      </c>
      <c r="F776" s="665" t="s">
        <v>2428</v>
      </c>
      <c r="G776" s="665" t="s">
        <v>2667</v>
      </c>
      <c r="H776" s="665" t="s">
        <v>545</v>
      </c>
      <c r="I776" s="665" t="s">
        <v>3528</v>
      </c>
      <c r="J776" s="665" t="s">
        <v>3529</v>
      </c>
      <c r="K776" s="665" t="s">
        <v>3530</v>
      </c>
      <c r="L776" s="666">
        <v>120</v>
      </c>
      <c r="M776" s="666">
        <v>600</v>
      </c>
      <c r="N776" s="665">
        <v>5</v>
      </c>
      <c r="O776" s="748">
        <v>4</v>
      </c>
      <c r="P776" s="666">
        <v>600</v>
      </c>
      <c r="Q776" s="681">
        <v>1</v>
      </c>
      <c r="R776" s="665">
        <v>5</v>
      </c>
      <c r="S776" s="681">
        <v>1</v>
      </c>
      <c r="T776" s="748">
        <v>4</v>
      </c>
      <c r="U776" s="704">
        <v>1</v>
      </c>
    </row>
    <row r="777" spans="1:21" ht="14.4" customHeight="1" x14ac:dyDescent="0.3">
      <c r="A777" s="664">
        <v>4</v>
      </c>
      <c r="B777" s="665" t="s">
        <v>2184</v>
      </c>
      <c r="C777" s="665" t="s">
        <v>2432</v>
      </c>
      <c r="D777" s="746" t="s">
        <v>3721</v>
      </c>
      <c r="E777" s="747" t="s">
        <v>2469</v>
      </c>
      <c r="F777" s="665" t="s">
        <v>2428</v>
      </c>
      <c r="G777" s="665" t="s">
        <v>2667</v>
      </c>
      <c r="H777" s="665" t="s">
        <v>545</v>
      </c>
      <c r="I777" s="665" t="s">
        <v>3597</v>
      </c>
      <c r="J777" s="665" t="s">
        <v>3598</v>
      </c>
      <c r="K777" s="665" t="s">
        <v>3599</v>
      </c>
      <c r="L777" s="666">
        <v>1438.95</v>
      </c>
      <c r="M777" s="666">
        <v>4316.8500000000004</v>
      </c>
      <c r="N777" s="665">
        <v>3</v>
      </c>
      <c r="O777" s="748">
        <v>1</v>
      </c>
      <c r="P777" s="666">
        <v>4316.8500000000004</v>
      </c>
      <c r="Q777" s="681">
        <v>1</v>
      </c>
      <c r="R777" s="665">
        <v>3</v>
      </c>
      <c r="S777" s="681">
        <v>1</v>
      </c>
      <c r="T777" s="748">
        <v>1</v>
      </c>
      <c r="U777" s="704">
        <v>1</v>
      </c>
    </row>
    <row r="778" spans="1:21" ht="14.4" customHeight="1" x14ac:dyDescent="0.3">
      <c r="A778" s="664">
        <v>4</v>
      </c>
      <c r="B778" s="665" t="s">
        <v>2184</v>
      </c>
      <c r="C778" s="665" t="s">
        <v>2432</v>
      </c>
      <c r="D778" s="746" t="s">
        <v>3721</v>
      </c>
      <c r="E778" s="747" t="s">
        <v>2469</v>
      </c>
      <c r="F778" s="665" t="s">
        <v>2428</v>
      </c>
      <c r="G778" s="665" t="s">
        <v>2685</v>
      </c>
      <c r="H778" s="665" t="s">
        <v>545</v>
      </c>
      <c r="I778" s="665" t="s">
        <v>2914</v>
      </c>
      <c r="J778" s="665" t="s">
        <v>2915</v>
      </c>
      <c r="K778" s="665" t="s">
        <v>2916</v>
      </c>
      <c r="L778" s="666">
        <v>410</v>
      </c>
      <c r="M778" s="666">
        <v>9430</v>
      </c>
      <c r="N778" s="665">
        <v>23</v>
      </c>
      <c r="O778" s="748">
        <v>23</v>
      </c>
      <c r="P778" s="666">
        <v>9430</v>
      </c>
      <c r="Q778" s="681">
        <v>1</v>
      </c>
      <c r="R778" s="665">
        <v>23</v>
      </c>
      <c r="S778" s="681">
        <v>1</v>
      </c>
      <c r="T778" s="748">
        <v>23</v>
      </c>
      <c r="U778" s="704">
        <v>1</v>
      </c>
    </row>
    <row r="779" spans="1:21" ht="14.4" customHeight="1" x14ac:dyDescent="0.3">
      <c r="A779" s="664">
        <v>4</v>
      </c>
      <c r="B779" s="665" t="s">
        <v>2184</v>
      </c>
      <c r="C779" s="665" t="s">
        <v>2432</v>
      </c>
      <c r="D779" s="746" t="s">
        <v>3721</v>
      </c>
      <c r="E779" s="747" t="s">
        <v>2469</v>
      </c>
      <c r="F779" s="665" t="s">
        <v>2428</v>
      </c>
      <c r="G779" s="665" t="s">
        <v>2917</v>
      </c>
      <c r="H779" s="665" t="s">
        <v>545</v>
      </c>
      <c r="I779" s="665" t="s">
        <v>3531</v>
      </c>
      <c r="J779" s="665" t="s">
        <v>3532</v>
      </c>
      <c r="K779" s="665" t="s">
        <v>3533</v>
      </c>
      <c r="L779" s="666">
        <v>1800</v>
      </c>
      <c r="M779" s="666">
        <v>1800</v>
      </c>
      <c r="N779" s="665">
        <v>1</v>
      </c>
      <c r="O779" s="748">
        <v>1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4</v>
      </c>
      <c r="B780" s="665" t="s">
        <v>2184</v>
      </c>
      <c r="C780" s="665" t="s">
        <v>2432</v>
      </c>
      <c r="D780" s="746" t="s">
        <v>3721</v>
      </c>
      <c r="E780" s="747" t="s">
        <v>2470</v>
      </c>
      <c r="F780" s="665" t="s">
        <v>2426</v>
      </c>
      <c r="G780" s="665" t="s">
        <v>2479</v>
      </c>
      <c r="H780" s="665" t="s">
        <v>1027</v>
      </c>
      <c r="I780" s="665" t="s">
        <v>1688</v>
      </c>
      <c r="J780" s="665" t="s">
        <v>1129</v>
      </c>
      <c r="K780" s="665" t="s">
        <v>2480</v>
      </c>
      <c r="L780" s="666">
        <v>154.36000000000001</v>
      </c>
      <c r="M780" s="666">
        <v>308.72000000000003</v>
      </c>
      <c r="N780" s="665">
        <v>2</v>
      </c>
      <c r="O780" s="748">
        <v>2</v>
      </c>
      <c r="P780" s="666">
        <v>308.72000000000003</v>
      </c>
      <c r="Q780" s="681">
        <v>1</v>
      </c>
      <c r="R780" s="665">
        <v>2</v>
      </c>
      <c r="S780" s="681">
        <v>1</v>
      </c>
      <c r="T780" s="748">
        <v>2</v>
      </c>
      <c r="U780" s="704">
        <v>1</v>
      </c>
    </row>
    <row r="781" spans="1:21" ht="14.4" customHeight="1" x14ac:dyDescent="0.3">
      <c r="A781" s="664">
        <v>4</v>
      </c>
      <c r="B781" s="665" t="s">
        <v>2184</v>
      </c>
      <c r="C781" s="665" t="s">
        <v>2432</v>
      </c>
      <c r="D781" s="746" t="s">
        <v>3721</v>
      </c>
      <c r="E781" s="747" t="s">
        <v>2470</v>
      </c>
      <c r="F781" s="665" t="s">
        <v>2426</v>
      </c>
      <c r="G781" s="665" t="s">
        <v>2479</v>
      </c>
      <c r="H781" s="665" t="s">
        <v>1027</v>
      </c>
      <c r="I781" s="665" t="s">
        <v>1128</v>
      </c>
      <c r="J781" s="665" t="s">
        <v>1129</v>
      </c>
      <c r="K781" s="665" t="s">
        <v>2296</v>
      </c>
      <c r="L781" s="666">
        <v>225.06</v>
      </c>
      <c r="M781" s="666">
        <v>225.06</v>
      </c>
      <c r="N781" s="665">
        <v>1</v>
      </c>
      <c r="O781" s="748">
        <v>1</v>
      </c>
      <c r="P781" s="666">
        <v>225.06</v>
      </c>
      <c r="Q781" s="681">
        <v>1</v>
      </c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4</v>
      </c>
      <c r="B782" s="665" t="s">
        <v>2184</v>
      </c>
      <c r="C782" s="665" t="s">
        <v>2432</v>
      </c>
      <c r="D782" s="746" t="s">
        <v>3721</v>
      </c>
      <c r="E782" s="747" t="s">
        <v>2470</v>
      </c>
      <c r="F782" s="665" t="s">
        <v>2426</v>
      </c>
      <c r="G782" s="665" t="s">
        <v>2936</v>
      </c>
      <c r="H782" s="665" t="s">
        <v>545</v>
      </c>
      <c r="I782" s="665" t="s">
        <v>1669</v>
      </c>
      <c r="J782" s="665" t="s">
        <v>1670</v>
      </c>
      <c r="K782" s="665" t="s">
        <v>1671</v>
      </c>
      <c r="L782" s="666">
        <v>132.97999999999999</v>
      </c>
      <c r="M782" s="666">
        <v>132.97999999999999</v>
      </c>
      <c r="N782" s="665">
        <v>1</v>
      </c>
      <c r="O782" s="748">
        <v>1</v>
      </c>
      <c r="P782" s="666">
        <v>132.97999999999999</v>
      </c>
      <c r="Q782" s="681">
        <v>1</v>
      </c>
      <c r="R782" s="665">
        <v>1</v>
      </c>
      <c r="S782" s="681">
        <v>1</v>
      </c>
      <c r="T782" s="748">
        <v>1</v>
      </c>
      <c r="U782" s="704">
        <v>1</v>
      </c>
    </row>
    <row r="783" spans="1:21" ht="14.4" customHeight="1" x14ac:dyDescent="0.3">
      <c r="A783" s="664">
        <v>4</v>
      </c>
      <c r="B783" s="665" t="s">
        <v>2184</v>
      </c>
      <c r="C783" s="665" t="s">
        <v>2432</v>
      </c>
      <c r="D783" s="746" t="s">
        <v>3721</v>
      </c>
      <c r="E783" s="747" t="s">
        <v>2470</v>
      </c>
      <c r="F783" s="665" t="s">
        <v>2426</v>
      </c>
      <c r="G783" s="665" t="s">
        <v>2986</v>
      </c>
      <c r="H783" s="665" t="s">
        <v>545</v>
      </c>
      <c r="I783" s="665" t="s">
        <v>2987</v>
      </c>
      <c r="J783" s="665" t="s">
        <v>1307</v>
      </c>
      <c r="K783" s="665" t="s">
        <v>2988</v>
      </c>
      <c r="L783" s="666">
        <v>36.54</v>
      </c>
      <c r="M783" s="666">
        <v>182.7</v>
      </c>
      <c r="N783" s="665">
        <v>5</v>
      </c>
      <c r="O783" s="748">
        <v>2.5</v>
      </c>
      <c r="P783" s="666">
        <v>36.54</v>
      </c>
      <c r="Q783" s="681">
        <v>0.2</v>
      </c>
      <c r="R783" s="665">
        <v>1</v>
      </c>
      <c r="S783" s="681">
        <v>0.2</v>
      </c>
      <c r="T783" s="748">
        <v>0.5</v>
      </c>
      <c r="U783" s="704">
        <v>0.2</v>
      </c>
    </row>
    <row r="784" spans="1:21" ht="14.4" customHeight="1" x14ac:dyDescent="0.3">
      <c r="A784" s="664">
        <v>4</v>
      </c>
      <c r="B784" s="665" t="s">
        <v>2184</v>
      </c>
      <c r="C784" s="665" t="s">
        <v>2432</v>
      </c>
      <c r="D784" s="746" t="s">
        <v>3721</v>
      </c>
      <c r="E784" s="747" t="s">
        <v>2470</v>
      </c>
      <c r="F784" s="665" t="s">
        <v>2426</v>
      </c>
      <c r="G784" s="665" t="s">
        <v>2581</v>
      </c>
      <c r="H784" s="665" t="s">
        <v>545</v>
      </c>
      <c r="I784" s="665" t="s">
        <v>2582</v>
      </c>
      <c r="J784" s="665" t="s">
        <v>2583</v>
      </c>
      <c r="K784" s="665" t="s">
        <v>2584</v>
      </c>
      <c r="L784" s="666">
        <v>146.84</v>
      </c>
      <c r="M784" s="666">
        <v>146.84</v>
      </c>
      <c r="N784" s="665">
        <v>1</v>
      </c>
      <c r="O784" s="748">
        <v>0.5</v>
      </c>
      <c r="P784" s="666">
        <v>146.84</v>
      </c>
      <c r="Q784" s="681">
        <v>1</v>
      </c>
      <c r="R784" s="665">
        <v>1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4</v>
      </c>
      <c r="B785" s="665" t="s">
        <v>2184</v>
      </c>
      <c r="C785" s="665" t="s">
        <v>2432</v>
      </c>
      <c r="D785" s="746" t="s">
        <v>3721</v>
      </c>
      <c r="E785" s="747" t="s">
        <v>2470</v>
      </c>
      <c r="F785" s="665" t="s">
        <v>2426</v>
      </c>
      <c r="G785" s="665" t="s">
        <v>2500</v>
      </c>
      <c r="H785" s="665" t="s">
        <v>1027</v>
      </c>
      <c r="I785" s="665" t="s">
        <v>2698</v>
      </c>
      <c r="J785" s="665" t="s">
        <v>1138</v>
      </c>
      <c r="K785" s="665" t="s">
        <v>2699</v>
      </c>
      <c r="L785" s="666">
        <v>28.81</v>
      </c>
      <c r="M785" s="666">
        <v>28.81</v>
      </c>
      <c r="N785" s="665">
        <v>1</v>
      </c>
      <c r="O785" s="748">
        <v>1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4</v>
      </c>
      <c r="B786" s="665" t="s">
        <v>2184</v>
      </c>
      <c r="C786" s="665" t="s">
        <v>2432</v>
      </c>
      <c r="D786" s="746" t="s">
        <v>3721</v>
      </c>
      <c r="E786" s="747" t="s">
        <v>2470</v>
      </c>
      <c r="F786" s="665" t="s">
        <v>2426</v>
      </c>
      <c r="G786" s="665" t="s">
        <v>2508</v>
      </c>
      <c r="H786" s="665" t="s">
        <v>545</v>
      </c>
      <c r="I786" s="665" t="s">
        <v>977</v>
      </c>
      <c r="J786" s="665" t="s">
        <v>978</v>
      </c>
      <c r="K786" s="665" t="s">
        <v>979</v>
      </c>
      <c r="L786" s="666">
        <v>108.44</v>
      </c>
      <c r="M786" s="666">
        <v>108.44</v>
      </c>
      <c r="N786" s="665">
        <v>1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4</v>
      </c>
      <c r="B787" s="665" t="s">
        <v>2184</v>
      </c>
      <c r="C787" s="665" t="s">
        <v>2432</v>
      </c>
      <c r="D787" s="746" t="s">
        <v>3721</v>
      </c>
      <c r="E787" s="747" t="s">
        <v>2470</v>
      </c>
      <c r="F787" s="665" t="s">
        <v>2426</v>
      </c>
      <c r="G787" s="665" t="s">
        <v>3600</v>
      </c>
      <c r="H787" s="665" t="s">
        <v>545</v>
      </c>
      <c r="I787" s="665" t="s">
        <v>1337</v>
      </c>
      <c r="J787" s="665" t="s">
        <v>1005</v>
      </c>
      <c r="K787" s="665" t="s">
        <v>3601</v>
      </c>
      <c r="L787" s="666">
        <v>0</v>
      </c>
      <c r="M787" s="666">
        <v>0</v>
      </c>
      <c r="N787" s="665">
        <v>1</v>
      </c>
      <c r="O787" s="748">
        <v>1</v>
      </c>
      <c r="P787" s="666"/>
      <c r="Q787" s="681"/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4</v>
      </c>
      <c r="B788" s="665" t="s">
        <v>2184</v>
      </c>
      <c r="C788" s="665" t="s">
        <v>2432</v>
      </c>
      <c r="D788" s="746" t="s">
        <v>3721</v>
      </c>
      <c r="E788" s="747" t="s">
        <v>2470</v>
      </c>
      <c r="F788" s="665" t="s">
        <v>2426</v>
      </c>
      <c r="G788" s="665" t="s">
        <v>3602</v>
      </c>
      <c r="H788" s="665" t="s">
        <v>1027</v>
      </c>
      <c r="I788" s="665" t="s">
        <v>1597</v>
      </c>
      <c r="J788" s="665" t="s">
        <v>1598</v>
      </c>
      <c r="K788" s="665" t="s">
        <v>2368</v>
      </c>
      <c r="L788" s="666">
        <v>63.75</v>
      </c>
      <c r="M788" s="666">
        <v>127.5</v>
      </c>
      <c r="N788" s="665">
        <v>2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4</v>
      </c>
      <c r="B789" s="665" t="s">
        <v>2184</v>
      </c>
      <c r="C789" s="665" t="s">
        <v>2432</v>
      </c>
      <c r="D789" s="746" t="s">
        <v>3721</v>
      </c>
      <c r="E789" s="747" t="s">
        <v>2470</v>
      </c>
      <c r="F789" s="665" t="s">
        <v>2426</v>
      </c>
      <c r="G789" s="665" t="s">
        <v>3603</v>
      </c>
      <c r="H789" s="665" t="s">
        <v>545</v>
      </c>
      <c r="I789" s="665" t="s">
        <v>3604</v>
      </c>
      <c r="J789" s="665" t="s">
        <v>3605</v>
      </c>
      <c r="K789" s="665" t="s">
        <v>3606</v>
      </c>
      <c r="L789" s="666">
        <v>61.97</v>
      </c>
      <c r="M789" s="666">
        <v>61.97</v>
      </c>
      <c r="N789" s="665">
        <v>1</v>
      </c>
      <c r="O789" s="748">
        <v>1</v>
      </c>
      <c r="P789" s="666">
        <v>61.97</v>
      </c>
      <c r="Q789" s="681">
        <v>1</v>
      </c>
      <c r="R789" s="665">
        <v>1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4</v>
      </c>
      <c r="B790" s="665" t="s">
        <v>2184</v>
      </c>
      <c r="C790" s="665" t="s">
        <v>2432</v>
      </c>
      <c r="D790" s="746" t="s">
        <v>3721</v>
      </c>
      <c r="E790" s="747" t="s">
        <v>2470</v>
      </c>
      <c r="F790" s="665" t="s">
        <v>2426</v>
      </c>
      <c r="G790" s="665" t="s">
        <v>3080</v>
      </c>
      <c r="H790" s="665" t="s">
        <v>545</v>
      </c>
      <c r="I790" s="665" t="s">
        <v>3607</v>
      </c>
      <c r="J790" s="665" t="s">
        <v>3323</v>
      </c>
      <c r="K790" s="665" t="s">
        <v>3608</v>
      </c>
      <c r="L790" s="666">
        <v>0</v>
      </c>
      <c r="M790" s="666">
        <v>0</v>
      </c>
      <c r="N790" s="665">
        <v>2</v>
      </c>
      <c r="O790" s="748">
        <v>1</v>
      </c>
      <c r="P790" s="666">
        <v>0</v>
      </c>
      <c r="Q790" s="681"/>
      <c r="R790" s="665">
        <v>2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4</v>
      </c>
      <c r="B791" s="665" t="s">
        <v>2184</v>
      </c>
      <c r="C791" s="665" t="s">
        <v>2432</v>
      </c>
      <c r="D791" s="746" t="s">
        <v>3721</v>
      </c>
      <c r="E791" s="747" t="s">
        <v>2470</v>
      </c>
      <c r="F791" s="665" t="s">
        <v>2428</v>
      </c>
      <c r="G791" s="665" t="s">
        <v>2667</v>
      </c>
      <c r="H791" s="665" t="s">
        <v>545</v>
      </c>
      <c r="I791" s="665" t="s">
        <v>2955</v>
      </c>
      <c r="J791" s="665" t="s">
        <v>2953</v>
      </c>
      <c r="K791" s="665" t="s">
        <v>2956</v>
      </c>
      <c r="L791" s="666">
        <v>100</v>
      </c>
      <c r="M791" s="666">
        <v>100</v>
      </c>
      <c r="N791" s="665">
        <v>1</v>
      </c>
      <c r="O791" s="748">
        <v>1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4</v>
      </c>
      <c r="B792" s="665" t="s">
        <v>2184</v>
      </c>
      <c r="C792" s="665" t="s">
        <v>2432</v>
      </c>
      <c r="D792" s="746" t="s">
        <v>3721</v>
      </c>
      <c r="E792" s="747" t="s">
        <v>2470</v>
      </c>
      <c r="F792" s="665" t="s">
        <v>2428</v>
      </c>
      <c r="G792" s="665" t="s">
        <v>2685</v>
      </c>
      <c r="H792" s="665" t="s">
        <v>545</v>
      </c>
      <c r="I792" s="665" t="s">
        <v>2914</v>
      </c>
      <c r="J792" s="665" t="s">
        <v>2915</v>
      </c>
      <c r="K792" s="665" t="s">
        <v>2916</v>
      </c>
      <c r="L792" s="666">
        <v>410</v>
      </c>
      <c r="M792" s="666">
        <v>1230</v>
      </c>
      <c r="N792" s="665">
        <v>3</v>
      </c>
      <c r="O792" s="748">
        <v>3</v>
      </c>
      <c r="P792" s="666">
        <v>1230</v>
      </c>
      <c r="Q792" s="681">
        <v>1</v>
      </c>
      <c r="R792" s="665">
        <v>3</v>
      </c>
      <c r="S792" s="681">
        <v>1</v>
      </c>
      <c r="T792" s="748">
        <v>3</v>
      </c>
      <c r="U792" s="704">
        <v>1</v>
      </c>
    </row>
    <row r="793" spans="1:21" ht="14.4" customHeight="1" x14ac:dyDescent="0.3">
      <c r="A793" s="664">
        <v>4</v>
      </c>
      <c r="B793" s="665" t="s">
        <v>2184</v>
      </c>
      <c r="C793" s="665" t="s">
        <v>2432</v>
      </c>
      <c r="D793" s="746" t="s">
        <v>3721</v>
      </c>
      <c r="E793" s="747" t="s">
        <v>2470</v>
      </c>
      <c r="F793" s="665" t="s">
        <v>2428</v>
      </c>
      <c r="G793" s="665" t="s">
        <v>2685</v>
      </c>
      <c r="H793" s="665" t="s">
        <v>545</v>
      </c>
      <c r="I793" s="665" t="s">
        <v>2686</v>
      </c>
      <c r="J793" s="665" t="s">
        <v>2687</v>
      </c>
      <c r="K793" s="665" t="s">
        <v>2688</v>
      </c>
      <c r="L793" s="666">
        <v>566</v>
      </c>
      <c r="M793" s="666">
        <v>566</v>
      </c>
      <c r="N793" s="665">
        <v>1</v>
      </c>
      <c r="O793" s="748">
        <v>1</v>
      </c>
      <c r="P793" s="666">
        <v>566</v>
      </c>
      <c r="Q793" s="681">
        <v>1</v>
      </c>
      <c r="R793" s="665">
        <v>1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4</v>
      </c>
      <c r="B794" s="665" t="s">
        <v>2184</v>
      </c>
      <c r="C794" s="665" t="s">
        <v>2432</v>
      </c>
      <c r="D794" s="746" t="s">
        <v>3721</v>
      </c>
      <c r="E794" s="747" t="s">
        <v>2470</v>
      </c>
      <c r="F794" s="665" t="s">
        <v>2428</v>
      </c>
      <c r="G794" s="665" t="s">
        <v>2917</v>
      </c>
      <c r="H794" s="665" t="s">
        <v>545</v>
      </c>
      <c r="I794" s="665" t="s">
        <v>2918</v>
      </c>
      <c r="J794" s="665" t="s">
        <v>2919</v>
      </c>
      <c r="K794" s="665" t="s">
        <v>2920</v>
      </c>
      <c r="L794" s="666">
        <v>900</v>
      </c>
      <c r="M794" s="666">
        <v>1800</v>
      </c>
      <c r="N794" s="665">
        <v>2</v>
      </c>
      <c r="O794" s="748">
        <v>2</v>
      </c>
      <c r="P794" s="666">
        <v>1800</v>
      </c>
      <c r="Q794" s="681">
        <v>1</v>
      </c>
      <c r="R794" s="665">
        <v>2</v>
      </c>
      <c r="S794" s="681">
        <v>1</v>
      </c>
      <c r="T794" s="748">
        <v>2</v>
      </c>
      <c r="U794" s="704">
        <v>1</v>
      </c>
    </row>
    <row r="795" spans="1:21" ht="14.4" customHeight="1" x14ac:dyDescent="0.3">
      <c r="A795" s="664">
        <v>4</v>
      </c>
      <c r="B795" s="665" t="s">
        <v>2184</v>
      </c>
      <c r="C795" s="665" t="s">
        <v>2432</v>
      </c>
      <c r="D795" s="746" t="s">
        <v>3721</v>
      </c>
      <c r="E795" s="747" t="s">
        <v>2470</v>
      </c>
      <c r="F795" s="665" t="s">
        <v>2428</v>
      </c>
      <c r="G795" s="665" t="s">
        <v>2917</v>
      </c>
      <c r="H795" s="665" t="s">
        <v>545</v>
      </c>
      <c r="I795" s="665" t="s">
        <v>2965</v>
      </c>
      <c r="J795" s="665" t="s">
        <v>2966</v>
      </c>
      <c r="K795" s="665" t="s">
        <v>2967</v>
      </c>
      <c r="L795" s="666">
        <v>378.48</v>
      </c>
      <c r="M795" s="666">
        <v>756.96</v>
      </c>
      <c r="N795" s="665">
        <v>2</v>
      </c>
      <c r="O795" s="748">
        <v>2</v>
      </c>
      <c r="P795" s="666">
        <v>756.96</v>
      </c>
      <c r="Q795" s="681">
        <v>1</v>
      </c>
      <c r="R795" s="665">
        <v>2</v>
      </c>
      <c r="S795" s="681">
        <v>1</v>
      </c>
      <c r="T795" s="748">
        <v>2</v>
      </c>
      <c r="U795" s="704">
        <v>1</v>
      </c>
    </row>
    <row r="796" spans="1:21" ht="14.4" customHeight="1" x14ac:dyDescent="0.3">
      <c r="A796" s="664">
        <v>4</v>
      </c>
      <c r="B796" s="665" t="s">
        <v>2184</v>
      </c>
      <c r="C796" s="665" t="s">
        <v>2432</v>
      </c>
      <c r="D796" s="746" t="s">
        <v>3721</v>
      </c>
      <c r="E796" s="747" t="s">
        <v>2470</v>
      </c>
      <c r="F796" s="665" t="s">
        <v>2428</v>
      </c>
      <c r="G796" s="665" t="s">
        <v>2917</v>
      </c>
      <c r="H796" s="665" t="s">
        <v>545</v>
      </c>
      <c r="I796" s="665" t="s">
        <v>3609</v>
      </c>
      <c r="J796" s="665" t="s">
        <v>3610</v>
      </c>
      <c r="K796" s="665" t="s">
        <v>3611</v>
      </c>
      <c r="L796" s="666">
        <v>349.12</v>
      </c>
      <c r="M796" s="666">
        <v>349.12</v>
      </c>
      <c r="N796" s="665">
        <v>1</v>
      </c>
      <c r="O796" s="748">
        <v>1</v>
      </c>
      <c r="P796" s="666">
        <v>349.12</v>
      </c>
      <c r="Q796" s="681">
        <v>1</v>
      </c>
      <c r="R796" s="665">
        <v>1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4</v>
      </c>
      <c r="B797" s="665" t="s">
        <v>2184</v>
      </c>
      <c r="C797" s="665" t="s">
        <v>2432</v>
      </c>
      <c r="D797" s="746" t="s">
        <v>3721</v>
      </c>
      <c r="E797" s="747" t="s">
        <v>2474</v>
      </c>
      <c r="F797" s="665" t="s">
        <v>2426</v>
      </c>
      <c r="G797" s="665" t="s">
        <v>2510</v>
      </c>
      <c r="H797" s="665" t="s">
        <v>545</v>
      </c>
      <c r="I797" s="665" t="s">
        <v>690</v>
      </c>
      <c r="J797" s="665" t="s">
        <v>2511</v>
      </c>
      <c r="K797" s="665" t="s">
        <v>2512</v>
      </c>
      <c r="L797" s="666">
        <v>0</v>
      </c>
      <c r="M797" s="666">
        <v>0</v>
      </c>
      <c r="N797" s="665">
        <v>1</v>
      </c>
      <c r="O797" s="748">
        <v>1</v>
      </c>
      <c r="P797" s="666">
        <v>0</v>
      </c>
      <c r="Q797" s="681"/>
      <c r="R797" s="665">
        <v>1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4</v>
      </c>
      <c r="B798" s="665" t="s">
        <v>2184</v>
      </c>
      <c r="C798" s="665" t="s">
        <v>2432</v>
      </c>
      <c r="D798" s="746" t="s">
        <v>3721</v>
      </c>
      <c r="E798" s="747" t="s">
        <v>2475</v>
      </c>
      <c r="F798" s="665" t="s">
        <v>2426</v>
      </c>
      <c r="G798" s="665" t="s">
        <v>2718</v>
      </c>
      <c r="H798" s="665" t="s">
        <v>545</v>
      </c>
      <c r="I798" s="665" t="s">
        <v>3612</v>
      </c>
      <c r="J798" s="665" t="s">
        <v>3565</v>
      </c>
      <c r="K798" s="665" t="s">
        <v>989</v>
      </c>
      <c r="L798" s="666">
        <v>0</v>
      </c>
      <c r="M798" s="666">
        <v>0</v>
      </c>
      <c r="N798" s="665">
        <v>1</v>
      </c>
      <c r="O798" s="748">
        <v>1</v>
      </c>
      <c r="P798" s="666">
        <v>0</v>
      </c>
      <c r="Q798" s="681"/>
      <c r="R798" s="665">
        <v>1</v>
      </c>
      <c r="S798" s="681">
        <v>1</v>
      </c>
      <c r="T798" s="748">
        <v>1</v>
      </c>
      <c r="U798" s="704">
        <v>1</v>
      </c>
    </row>
    <row r="799" spans="1:21" ht="14.4" customHeight="1" x14ac:dyDescent="0.3">
      <c r="A799" s="664">
        <v>4</v>
      </c>
      <c r="B799" s="665" t="s">
        <v>2184</v>
      </c>
      <c r="C799" s="665" t="s">
        <v>2432</v>
      </c>
      <c r="D799" s="746" t="s">
        <v>3721</v>
      </c>
      <c r="E799" s="747" t="s">
        <v>2476</v>
      </c>
      <c r="F799" s="665" t="s">
        <v>2426</v>
      </c>
      <c r="G799" s="665" t="s">
        <v>2479</v>
      </c>
      <c r="H799" s="665" t="s">
        <v>1027</v>
      </c>
      <c r="I799" s="665" t="s">
        <v>3124</v>
      </c>
      <c r="J799" s="665" t="s">
        <v>3613</v>
      </c>
      <c r="K799" s="665" t="s">
        <v>2296</v>
      </c>
      <c r="L799" s="666">
        <v>149.52000000000001</v>
      </c>
      <c r="M799" s="666">
        <v>149.52000000000001</v>
      </c>
      <c r="N799" s="665">
        <v>1</v>
      </c>
      <c r="O799" s="748">
        <v>1</v>
      </c>
      <c r="P799" s="666">
        <v>149.52000000000001</v>
      </c>
      <c r="Q799" s="681">
        <v>1</v>
      </c>
      <c r="R799" s="665">
        <v>1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4</v>
      </c>
      <c r="B800" s="665" t="s">
        <v>2184</v>
      </c>
      <c r="C800" s="665" t="s">
        <v>2432</v>
      </c>
      <c r="D800" s="746" t="s">
        <v>3721</v>
      </c>
      <c r="E800" s="747" t="s">
        <v>2476</v>
      </c>
      <c r="F800" s="665" t="s">
        <v>2426</v>
      </c>
      <c r="G800" s="665" t="s">
        <v>3036</v>
      </c>
      <c r="H800" s="665" t="s">
        <v>545</v>
      </c>
      <c r="I800" s="665" t="s">
        <v>738</v>
      </c>
      <c r="J800" s="665" t="s">
        <v>3488</v>
      </c>
      <c r="K800" s="665" t="s">
        <v>3489</v>
      </c>
      <c r="L800" s="666">
        <v>0</v>
      </c>
      <c r="M800" s="666">
        <v>0</v>
      </c>
      <c r="N800" s="665">
        <v>1</v>
      </c>
      <c r="O800" s="748">
        <v>1</v>
      </c>
      <c r="P800" s="666">
        <v>0</v>
      </c>
      <c r="Q800" s="681"/>
      <c r="R800" s="665">
        <v>1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4</v>
      </c>
      <c r="B801" s="665" t="s">
        <v>2184</v>
      </c>
      <c r="C801" s="665" t="s">
        <v>2432</v>
      </c>
      <c r="D801" s="746" t="s">
        <v>3721</v>
      </c>
      <c r="E801" s="747" t="s">
        <v>2476</v>
      </c>
      <c r="F801" s="665" t="s">
        <v>2426</v>
      </c>
      <c r="G801" s="665" t="s">
        <v>2596</v>
      </c>
      <c r="H801" s="665" t="s">
        <v>545</v>
      </c>
      <c r="I801" s="665" t="s">
        <v>1684</v>
      </c>
      <c r="J801" s="665" t="s">
        <v>1685</v>
      </c>
      <c r="K801" s="665" t="s">
        <v>2356</v>
      </c>
      <c r="L801" s="666">
        <v>78.33</v>
      </c>
      <c r="M801" s="666">
        <v>78.33</v>
      </c>
      <c r="N801" s="665">
        <v>1</v>
      </c>
      <c r="O801" s="748">
        <v>1</v>
      </c>
      <c r="P801" s="666">
        <v>78.33</v>
      </c>
      <c r="Q801" s="681">
        <v>1</v>
      </c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4</v>
      </c>
      <c r="B802" s="665" t="s">
        <v>2184</v>
      </c>
      <c r="C802" s="665" t="s">
        <v>2432</v>
      </c>
      <c r="D802" s="746" t="s">
        <v>3721</v>
      </c>
      <c r="E802" s="747" t="s">
        <v>2476</v>
      </c>
      <c r="F802" s="665" t="s">
        <v>2426</v>
      </c>
      <c r="G802" s="665" t="s">
        <v>2934</v>
      </c>
      <c r="H802" s="665" t="s">
        <v>545</v>
      </c>
      <c r="I802" s="665" t="s">
        <v>3614</v>
      </c>
      <c r="J802" s="665" t="s">
        <v>719</v>
      </c>
      <c r="K802" s="665" t="s">
        <v>2935</v>
      </c>
      <c r="L802" s="666">
        <v>107.27</v>
      </c>
      <c r="M802" s="666">
        <v>107.27</v>
      </c>
      <c r="N802" s="665">
        <v>1</v>
      </c>
      <c r="O802" s="748">
        <v>1</v>
      </c>
      <c r="P802" s="666">
        <v>107.27</v>
      </c>
      <c r="Q802" s="681">
        <v>1</v>
      </c>
      <c r="R802" s="665">
        <v>1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4</v>
      </c>
      <c r="B803" s="665" t="s">
        <v>2184</v>
      </c>
      <c r="C803" s="665" t="s">
        <v>2432</v>
      </c>
      <c r="D803" s="746" t="s">
        <v>3721</v>
      </c>
      <c r="E803" s="747" t="s">
        <v>2476</v>
      </c>
      <c r="F803" s="665" t="s">
        <v>2426</v>
      </c>
      <c r="G803" s="665" t="s">
        <v>2936</v>
      </c>
      <c r="H803" s="665" t="s">
        <v>545</v>
      </c>
      <c r="I803" s="665" t="s">
        <v>2937</v>
      </c>
      <c r="J803" s="665" t="s">
        <v>1670</v>
      </c>
      <c r="K803" s="665" t="s">
        <v>1671</v>
      </c>
      <c r="L803" s="666">
        <v>132.97999999999999</v>
      </c>
      <c r="M803" s="666">
        <v>398.93999999999994</v>
      </c>
      <c r="N803" s="665">
        <v>3</v>
      </c>
      <c r="O803" s="748">
        <v>2</v>
      </c>
      <c r="P803" s="666">
        <v>398.93999999999994</v>
      </c>
      <c r="Q803" s="681">
        <v>1</v>
      </c>
      <c r="R803" s="665">
        <v>3</v>
      </c>
      <c r="S803" s="681">
        <v>1</v>
      </c>
      <c r="T803" s="748">
        <v>2</v>
      </c>
      <c r="U803" s="704">
        <v>1</v>
      </c>
    </row>
    <row r="804" spans="1:21" ht="14.4" customHeight="1" x14ac:dyDescent="0.3">
      <c r="A804" s="664">
        <v>4</v>
      </c>
      <c r="B804" s="665" t="s">
        <v>2184</v>
      </c>
      <c r="C804" s="665" t="s">
        <v>2432</v>
      </c>
      <c r="D804" s="746" t="s">
        <v>3721</v>
      </c>
      <c r="E804" s="747" t="s">
        <v>2476</v>
      </c>
      <c r="F804" s="665" t="s">
        <v>2426</v>
      </c>
      <c r="G804" s="665" t="s">
        <v>2694</v>
      </c>
      <c r="H804" s="665" t="s">
        <v>545</v>
      </c>
      <c r="I804" s="665" t="s">
        <v>714</v>
      </c>
      <c r="J804" s="665" t="s">
        <v>715</v>
      </c>
      <c r="K804" s="665" t="s">
        <v>2695</v>
      </c>
      <c r="L804" s="666">
        <v>256.67</v>
      </c>
      <c r="M804" s="666">
        <v>256.67</v>
      </c>
      <c r="N804" s="665">
        <v>1</v>
      </c>
      <c r="O804" s="748">
        <v>1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4</v>
      </c>
      <c r="B805" s="665" t="s">
        <v>2184</v>
      </c>
      <c r="C805" s="665" t="s">
        <v>2432</v>
      </c>
      <c r="D805" s="746" t="s">
        <v>3721</v>
      </c>
      <c r="E805" s="747" t="s">
        <v>2476</v>
      </c>
      <c r="F805" s="665" t="s">
        <v>2426</v>
      </c>
      <c r="G805" s="665" t="s">
        <v>2492</v>
      </c>
      <c r="H805" s="665" t="s">
        <v>545</v>
      </c>
      <c r="I805" s="665" t="s">
        <v>2507</v>
      </c>
      <c r="J805" s="665" t="s">
        <v>1532</v>
      </c>
      <c r="K805" s="665" t="s">
        <v>1533</v>
      </c>
      <c r="L805" s="666">
        <v>185.26</v>
      </c>
      <c r="M805" s="666">
        <v>185.26</v>
      </c>
      <c r="N805" s="665">
        <v>1</v>
      </c>
      <c r="O805" s="748">
        <v>0.5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4</v>
      </c>
      <c r="B806" s="665" t="s">
        <v>2184</v>
      </c>
      <c r="C806" s="665" t="s">
        <v>2432</v>
      </c>
      <c r="D806" s="746" t="s">
        <v>3721</v>
      </c>
      <c r="E806" s="747" t="s">
        <v>2476</v>
      </c>
      <c r="F806" s="665" t="s">
        <v>2426</v>
      </c>
      <c r="G806" s="665" t="s">
        <v>2492</v>
      </c>
      <c r="H806" s="665" t="s">
        <v>545</v>
      </c>
      <c r="I806" s="665" t="s">
        <v>3615</v>
      </c>
      <c r="J806" s="665" t="s">
        <v>1532</v>
      </c>
      <c r="K806" s="665" t="s">
        <v>1983</v>
      </c>
      <c r="L806" s="666">
        <v>93.71</v>
      </c>
      <c r="M806" s="666">
        <v>93.71</v>
      </c>
      <c r="N806" s="665">
        <v>1</v>
      </c>
      <c r="O806" s="748">
        <v>0.5</v>
      </c>
      <c r="P806" s="666">
        <v>93.71</v>
      </c>
      <c r="Q806" s="681">
        <v>1</v>
      </c>
      <c r="R806" s="665">
        <v>1</v>
      </c>
      <c r="S806" s="681">
        <v>1</v>
      </c>
      <c r="T806" s="748">
        <v>0.5</v>
      </c>
      <c r="U806" s="704">
        <v>1</v>
      </c>
    </row>
    <row r="807" spans="1:21" ht="14.4" customHeight="1" x14ac:dyDescent="0.3">
      <c r="A807" s="664">
        <v>4</v>
      </c>
      <c r="B807" s="665" t="s">
        <v>2184</v>
      </c>
      <c r="C807" s="665" t="s">
        <v>2432</v>
      </c>
      <c r="D807" s="746" t="s">
        <v>3721</v>
      </c>
      <c r="E807" s="747" t="s">
        <v>2476</v>
      </c>
      <c r="F807" s="665" t="s">
        <v>2426</v>
      </c>
      <c r="G807" s="665" t="s">
        <v>2589</v>
      </c>
      <c r="H807" s="665" t="s">
        <v>545</v>
      </c>
      <c r="I807" s="665" t="s">
        <v>647</v>
      </c>
      <c r="J807" s="665" t="s">
        <v>2590</v>
      </c>
      <c r="K807" s="665" t="s">
        <v>2591</v>
      </c>
      <c r="L807" s="666">
        <v>0</v>
      </c>
      <c r="M807" s="666">
        <v>0</v>
      </c>
      <c r="N807" s="665">
        <v>1</v>
      </c>
      <c r="O807" s="748">
        <v>1</v>
      </c>
      <c r="P807" s="666">
        <v>0</v>
      </c>
      <c r="Q807" s="681"/>
      <c r="R807" s="665">
        <v>1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4</v>
      </c>
      <c r="B808" s="665" t="s">
        <v>2184</v>
      </c>
      <c r="C808" s="665" t="s">
        <v>2432</v>
      </c>
      <c r="D808" s="746" t="s">
        <v>3721</v>
      </c>
      <c r="E808" s="747" t="s">
        <v>2476</v>
      </c>
      <c r="F808" s="665" t="s">
        <v>2426</v>
      </c>
      <c r="G808" s="665" t="s">
        <v>2508</v>
      </c>
      <c r="H808" s="665" t="s">
        <v>545</v>
      </c>
      <c r="I808" s="665" t="s">
        <v>977</v>
      </c>
      <c r="J808" s="665" t="s">
        <v>978</v>
      </c>
      <c r="K808" s="665" t="s">
        <v>979</v>
      </c>
      <c r="L808" s="666">
        <v>108.44</v>
      </c>
      <c r="M808" s="666">
        <v>433.76</v>
      </c>
      <c r="N808" s="665">
        <v>4</v>
      </c>
      <c r="O808" s="748">
        <v>3.5</v>
      </c>
      <c r="P808" s="666">
        <v>325.32</v>
      </c>
      <c r="Q808" s="681">
        <v>0.75</v>
      </c>
      <c r="R808" s="665">
        <v>3</v>
      </c>
      <c r="S808" s="681">
        <v>0.75</v>
      </c>
      <c r="T808" s="748">
        <v>2.5</v>
      </c>
      <c r="U808" s="704">
        <v>0.7142857142857143</v>
      </c>
    </row>
    <row r="809" spans="1:21" ht="14.4" customHeight="1" x14ac:dyDescent="0.3">
      <c r="A809" s="664">
        <v>4</v>
      </c>
      <c r="B809" s="665" t="s">
        <v>2184</v>
      </c>
      <c r="C809" s="665" t="s">
        <v>2432</v>
      </c>
      <c r="D809" s="746" t="s">
        <v>3721</v>
      </c>
      <c r="E809" s="747" t="s">
        <v>2476</v>
      </c>
      <c r="F809" s="665" t="s">
        <v>2426</v>
      </c>
      <c r="G809" s="665" t="s">
        <v>3602</v>
      </c>
      <c r="H809" s="665" t="s">
        <v>1027</v>
      </c>
      <c r="I809" s="665" t="s">
        <v>1597</v>
      </c>
      <c r="J809" s="665" t="s">
        <v>1598</v>
      </c>
      <c r="K809" s="665" t="s">
        <v>2368</v>
      </c>
      <c r="L809" s="666">
        <v>63.75</v>
      </c>
      <c r="M809" s="666">
        <v>127.5</v>
      </c>
      <c r="N809" s="665">
        <v>2</v>
      </c>
      <c r="O809" s="748">
        <v>1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4</v>
      </c>
      <c r="B810" s="665" t="s">
        <v>2184</v>
      </c>
      <c r="C810" s="665" t="s">
        <v>2432</v>
      </c>
      <c r="D810" s="746" t="s">
        <v>3721</v>
      </c>
      <c r="E810" s="747" t="s">
        <v>2476</v>
      </c>
      <c r="F810" s="665" t="s">
        <v>2426</v>
      </c>
      <c r="G810" s="665" t="s">
        <v>2947</v>
      </c>
      <c r="H810" s="665" t="s">
        <v>545</v>
      </c>
      <c r="I810" s="665" t="s">
        <v>3316</v>
      </c>
      <c r="J810" s="665" t="s">
        <v>1916</v>
      </c>
      <c r="K810" s="665" t="s">
        <v>3317</v>
      </c>
      <c r="L810" s="666">
        <v>31.42</v>
      </c>
      <c r="M810" s="666">
        <v>31.42</v>
      </c>
      <c r="N810" s="665">
        <v>1</v>
      </c>
      <c r="O810" s="748">
        <v>1</v>
      </c>
      <c r="P810" s="666">
        <v>31.42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4</v>
      </c>
      <c r="B811" s="665" t="s">
        <v>2184</v>
      </c>
      <c r="C811" s="665" t="s">
        <v>2432</v>
      </c>
      <c r="D811" s="746" t="s">
        <v>3721</v>
      </c>
      <c r="E811" s="747" t="s">
        <v>2476</v>
      </c>
      <c r="F811" s="665" t="s">
        <v>2426</v>
      </c>
      <c r="G811" s="665" t="s">
        <v>2493</v>
      </c>
      <c r="H811" s="665" t="s">
        <v>1027</v>
      </c>
      <c r="I811" s="665" t="s">
        <v>1118</v>
      </c>
      <c r="J811" s="665" t="s">
        <v>1119</v>
      </c>
      <c r="K811" s="665" t="s">
        <v>1120</v>
      </c>
      <c r="L811" s="666">
        <v>133.94</v>
      </c>
      <c r="M811" s="666">
        <v>133.94</v>
      </c>
      <c r="N811" s="665">
        <v>1</v>
      </c>
      <c r="O811" s="748">
        <v>0.5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4</v>
      </c>
      <c r="B812" s="665" t="s">
        <v>2184</v>
      </c>
      <c r="C812" s="665" t="s">
        <v>2432</v>
      </c>
      <c r="D812" s="746" t="s">
        <v>3721</v>
      </c>
      <c r="E812" s="747" t="s">
        <v>2476</v>
      </c>
      <c r="F812" s="665" t="s">
        <v>2428</v>
      </c>
      <c r="G812" s="665" t="s">
        <v>2667</v>
      </c>
      <c r="H812" s="665" t="s">
        <v>545</v>
      </c>
      <c r="I812" s="665" t="s">
        <v>2955</v>
      </c>
      <c r="J812" s="665" t="s">
        <v>2953</v>
      </c>
      <c r="K812" s="665" t="s">
        <v>2956</v>
      </c>
      <c r="L812" s="666">
        <v>100</v>
      </c>
      <c r="M812" s="666">
        <v>100</v>
      </c>
      <c r="N812" s="665">
        <v>1</v>
      </c>
      <c r="O812" s="748">
        <v>1</v>
      </c>
      <c r="P812" s="666">
        <v>100</v>
      </c>
      <c r="Q812" s="681">
        <v>1</v>
      </c>
      <c r="R812" s="665">
        <v>1</v>
      </c>
      <c r="S812" s="681">
        <v>1</v>
      </c>
      <c r="T812" s="748">
        <v>1</v>
      </c>
      <c r="U812" s="704">
        <v>1</v>
      </c>
    </row>
    <row r="813" spans="1:21" ht="14.4" customHeight="1" x14ac:dyDescent="0.3">
      <c r="A813" s="664">
        <v>4</v>
      </c>
      <c r="B813" s="665" t="s">
        <v>2184</v>
      </c>
      <c r="C813" s="665" t="s">
        <v>2432</v>
      </c>
      <c r="D813" s="746" t="s">
        <v>3721</v>
      </c>
      <c r="E813" s="747" t="s">
        <v>2476</v>
      </c>
      <c r="F813" s="665" t="s">
        <v>2428</v>
      </c>
      <c r="G813" s="665" t="s">
        <v>2685</v>
      </c>
      <c r="H813" s="665" t="s">
        <v>545</v>
      </c>
      <c r="I813" s="665" t="s">
        <v>2914</v>
      </c>
      <c r="J813" s="665" t="s">
        <v>2915</v>
      </c>
      <c r="K813" s="665" t="s">
        <v>2916</v>
      </c>
      <c r="L813" s="666">
        <v>410</v>
      </c>
      <c r="M813" s="666">
        <v>2460</v>
      </c>
      <c r="N813" s="665">
        <v>6</v>
      </c>
      <c r="O813" s="748">
        <v>6</v>
      </c>
      <c r="P813" s="666">
        <v>2460</v>
      </c>
      <c r="Q813" s="681">
        <v>1</v>
      </c>
      <c r="R813" s="665">
        <v>6</v>
      </c>
      <c r="S813" s="681">
        <v>1</v>
      </c>
      <c r="T813" s="748">
        <v>6</v>
      </c>
      <c r="U813" s="704">
        <v>1</v>
      </c>
    </row>
    <row r="814" spans="1:21" ht="14.4" customHeight="1" x14ac:dyDescent="0.3">
      <c r="A814" s="664">
        <v>4</v>
      </c>
      <c r="B814" s="665" t="s">
        <v>2184</v>
      </c>
      <c r="C814" s="665" t="s">
        <v>2432</v>
      </c>
      <c r="D814" s="746" t="s">
        <v>3721</v>
      </c>
      <c r="E814" s="747" t="s">
        <v>2476</v>
      </c>
      <c r="F814" s="665" t="s">
        <v>2428</v>
      </c>
      <c r="G814" s="665" t="s">
        <v>2685</v>
      </c>
      <c r="H814" s="665" t="s">
        <v>545</v>
      </c>
      <c r="I814" s="665" t="s">
        <v>2686</v>
      </c>
      <c r="J814" s="665" t="s">
        <v>2687</v>
      </c>
      <c r="K814" s="665" t="s">
        <v>2688</v>
      </c>
      <c r="L814" s="666">
        <v>566</v>
      </c>
      <c r="M814" s="666">
        <v>1132</v>
      </c>
      <c r="N814" s="665">
        <v>2</v>
      </c>
      <c r="O814" s="748">
        <v>2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4</v>
      </c>
      <c r="B815" s="665" t="s">
        <v>2184</v>
      </c>
      <c r="C815" s="665" t="s">
        <v>2432</v>
      </c>
      <c r="D815" s="746" t="s">
        <v>3721</v>
      </c>
      <c r="E815" s="747" t="s">
        <v>2476</v>
      </c>
      <c r="F815" s="665" t="s">
        <v>2428</v>
      </c>
      <c r="G815" s="665" t="s">
        <v>2917</v>
      </c>
      <c r="H815" s="665" t="s">
        <v>545</v>
      </c>
      <c r="I815" s="665" t="s">
        <v>2918</v>
      </c>
      <c r="J815" s="665" t="s">
        <v>2919</v>
      </c>
      <c r="K815" s="665" t="s">
        <v>2920</v>
      </c>
      <c r="L815" s="666">
        <v>900</v>
      </c>
      <c r="M815" s="666">
        <v>8100</v>
      </c>
      <c r="N815" s="665">
        <v>9</v>
      </c>
      <c r="O815" s="748">
        <v>9</v>
      </c>
      <c r="P815" s="666">
        <v>7200</v>
      </c>
      <c r="Q815" s="681">
        <v>0.88888888888888884</v>
      </c>
      <c r="R815" s="665">
        <v>8</v>
      </c>
      <c r="S815" s="681">
        <v>0.88888888888888884</v>
      </c>
      <c r="T815" s="748">
        <v>8</v>
      </c>
      <c r="U815" s="704">
        <v>0.88888888888888884</v>
      </c>
    </row>
    <row r="816" spans="1:21" ht="14.4" customHeight="1" x14ac:dyDescent="0.3">
      <c r="A816" s="664">
        <v>4</v>
      </c>
      <c r="B816" s="665" t="s">
        <v>2184</v>
      </c>
      <c r="C816" s="665" t="s">
        <v>2432</v>
      </c>
      <c r="D816" s="746" t="s">
        <v>3721</v>
      </c>
      <c r="E816" s="747" t="s">
        <v>2477</v>
      </c>
      <c r="F816" s="665" t="s">
        <v>2426</v>
      </c>
      <c r="G816" s="665" t="s">
        <v>2479</v>
      </c>
      <c r="H816" s="665" t="s">
        <v>1027</v>
      </c>
      <c r="I816" s="665" t="s">
        <v>1688</v>
      </c>
      <c r="J816" s="665" t="s">
        <v>1129</v>
      </c>
      <c r="K816" s="665" t="s">
        <v>2480</v>
      </c>
      <c r="L816" s="666">
        <v>154.36000000000001</v>
      </c>
      <c r="M816" s="666">
        <v>771.80000000000007</v>
      </c>
      <c r="N816" s="665">
        <v>5</v>
      </c>
      <c r="O816" s="748">
        <v>5</v>
      </c>
      <c r="P816" s="666">
        <v>617.44000000000005</v>
      </c>
      <c r="Q816" s="681">
        <v>0.8</v>
      </c>
      <c r="R816" s="665">
        <v>4</v>
      </c>
      <c r="S816" s="681">
        <v>0.8</v>
      </c>
      <c r="T816" s="748">
        <v>4</v>
      </c>
      <c r="U816" s="704">
        <v>0.8</v>
      </c>
    </row>
    <row r="817" spans="1:21" ht="14.4" customHeight="1" x14ac:dyDescent="0.3">
      <c r="A817" s="664">
        <v>4</v>
      </c>
      <c r="B817" s="665" t="s">
        <v>2184</v>
      </c>
      <c r="C817" s="665" t="s">
        <v>2432</v>
      </c>
      <c r="D817" s="746" t="s">
        <v>3721</v>
      </c>
      <c r="E817" s="747" t="s">
        <v>2477</v>
      </c>
      <c r="F817" s="665" t="s">
        <v>2426</v>
      </c>
      <c r="G817" s="665" t="s">
        <v>3616</v>
      </c>
      <c r="H817" s="665" t="s">
        <v>545</v>
      </c>
      <c r="I817" s="665" t="s">
        <v>3617</v>
      </c>
      <c r="J817" s="665" t="s">
        <v>3618</v>
      </c>
      <c r="K817" s="665" t="s">
        <v>3619</v>
      </c>
      <c r="L817" s="666">
        <v>36.76</v>
      </c>
      <c r="M817" s="666">
        <v>36.76</v>
      </c>
      <c r="N817" s="665">
        <v>1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4</v>
      </c>
      <c r="B818" s="665" t="s">
        <v>2184</v>
      </c>
      <c r="C818" s="665" t="s">
        <v>2432</v>
      </c>
      <c r="D818" s="746" t="s">
        <v>3721</v>
      </c>
      <c r="E818" s="747" t="s">
        <v>2477</v>
      </c>
      <c r="F818" s="665" t="s">
        <v>2426</v>
      </c>
      <c r="G818" s="665" t="s">
        <v>2593</v>
      </c>
      <c r="H818" s="665" t="s">
        <v>545</v>
      </c>
      <c r="I818" s="665" t="s">
        <v>1673</v>
      </c>
      <c r="J818" s="665" t="s">
        <v>1674</v>
      </c>
      <c r="K818" s="665" t="s">
        <v>2633</v>
      </c>
      <c r="L818" s="666">
        <v>85.27</v>
      </c>
      <c r="M818" s="666">
        <v>85.27</v>
      </c>
      <c r="N818" s="665">
        <v>1</v>
      </c>
      <c r="O818" s="748">
        <v>1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4</v>
      </c>
      <c r="B819" s="665" t="s">
        <v>2184</v>
      </c>
      <c r="C819" s="665" t="s">
        <v>2432</v>
      </c>
      <c r="D819" s="746" t="s">
        <v>3721</v>
      </c>
      <c r="E819" s="747" t="s">
        <v>2477</v>
      </c>
      <c r="F819" s="665" t="s">
        <v>2426</v>
      </c>
      <c r="G819" s="665" t="s">
        <v>2593</v>
      </c>
      <c r="H819" s="665" t="s">
        <v>545</v>
      </c>
      <c r="I819" s="665" t="s">
        <v>3043</v>
      </c>
      <c r="J819" s="665" t="s">
        <v>2595</v>
      </c>
      <c r="K819" s="665" t="s">
        <v>2356</v>
      </c>
      <c r="L819" s="666">
        <v>170.52</v>
      </c>
      <c r="M819" s="666">
        <v>170.52</v>
      </c>
      <c r="N819" s="665">
        <v>1</v>
      </c>
      <c r="O819" s="748">
        <v>1</v>
      </c>
      <c r="P819" s="666">
        <v>170.52</v>
      </c>
      <c r="Q819" s="681">
        <v>1</v>
      </c>
      <c r="R819" s="665">
        <v>1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4</v>
      </c>
      <c r="B820" s="665" t="s">
        <v>2184</v>
      </c>
      <c r="C820" s="665" t="s">
        <v>2432</v>
      </c>
      <c r="D820" s="746" t="s">
        <v>3721</v>
      </c>
      <c r="E820" s="747" t="s">
        <v>2477</v>
      </c>
      <c r="F820" s="665" t="s">
        <v>2426</v>
      </c>
      <c r="G820" s="665" t="s">
        <v>2593</v>
      </c>
      <c r="H820" s="665" t="s">
        <v>545</v>
      </c>
      <c r="I820" s="665" t="s">
        <v>3620</v>
      </c>
      <c r="J820" s="665" t="s">
        <v>2595</v>
      </c>
      <c r="K820" s="665" t="s">
        <v>2653</v>
      </c>
      <c r="L820" s="666">
        <v>0</v>
      </c>
      <c r="M820" s="666">
        <v>0</v>
      </c>
      <c r="N820" s="665">
        <v>1</v>
      </c>
      <c r="O820" s="748">
        <v>1</v>
      </c>
      <c r="P820" s="666">
        <v>0</v>
      </c>
      <c r="Q820" s="681"/>
      <c r="R820" s="665">
        <v>1</v>
      </c>
      <c r="S820" s="681">
        <v>1</v>
      </c>
      <c r="T820" s="748">
        <v>1</v>
      </c>
      <c r="U820" s="704">
        <v>1</v>
      </c>
    </row>
    <row r="821" spans="1:21" ht="14.4" customHeight="1" x14ac:dyDescent="0.3">
      <c r="A821" s="664">
        <v>4</v>
      </c>
      <c r="B821" s="665" t="s">
        <v>2184</v>
      </c>
      <c r="C821" s="665" t="s">
        <v>2432</v>
      </c>
      <c r="D821" s="746" t="s">
        <v>3721</v>
      </c>
      <c r="E821" s="747" t="s">
        <v>2477</v>
      </c>
      <c r="F821" s="665" t="s">
        <v>2426</v>
      </c>
      <c r="G821" s="665" t="s">
        <v>3621</v>
      </c>
      <c r="H821" s="665" t="s">
        <v>545</v>
      </c>
      <c r="I821" s="665" t="s">
        <v>3622</v>
      </c>
      <c r="J821" s="665" t="s">
        <v>3623</v>
      </c>
      <c r="K821" s="665" t="s">
        <v>3624</v>
      </c>
      <c r="L821" s="666">
        <v>0</v>
      </c>
      <c r="M821" s="666">
        <v>0</v>
      </c>
      <c r="N821" s="665">
        <v>1</v>
      </c>
      <c r="O821" s="748">
        <v>1</v>
      </c>
      <c r="P821" s="666">
        <v>0</v>
      </c>
      <c r="Q821" s="681"/>
      <c r="R821" s="665">
        <v>1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4</v>
      </c>
      <c r="B822" s="665" t="s">
        <v>2184</v>
      </c>
      <c r="C822" s="665" t="s">
        <v>2432</v>
      </c>
      <c r="D822" s="746" t="s">
        <v>3721</v>
      </c>
      <c r="E822" s="747" t="s">
        <v>2477</v>
      </c>
      <c r="F822" s="665" t="s">
        <v>2426</v>
      </c>
      <c r="G822" s="665" t="s">
        <v>2596</v>
      </c>
      <c r="H822" s="665" t="s">
        <v>545</v>
      </c>
      <c r="I822" s="665" t="s">
        <v>2597</v>
      </c>
      <c r="J822" s="665" t="s">
        <v>2598</v>
      </c>
      <c r="K822" s="665" t="s">
        <v>2356</v>
      </c>
      <c r="L822" s="666">
        <v>78.33</v>
      </c>
      <c r="M822" s="666">
        <v>78.33</v>
      </c>
      <c r="N822" s="665">
        <v>1</v>
      </c>
      <c r="O822" s="748">
        <v>1</v>
      </c>
      <c r="P822" s="666">
        <v>78.33</v>
      </c>
      <c r="Q822" s="681">
        <v>1</v>
      </c>
      <c r="R822" s="665">
        <v>1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4</v>
      </c>
      <c r="B823" s="665" t="s">
        <v>2184</v>
      </c>
      <c r="C823" s="665" t="s">
        <v>2432</v>
      </c>
      <c r="D823" s="746" t="s">
        <v>3721</v>
      </c>
      <c r="E823" s="747" t="s">
        <v>2477</v>
      </c>
      <c r="F823" s="665" t="s">
        <v>2426</v>
      </c>
      <c r="G823" s="665" t="s">
        <v>3625</v>
      </c>
      <c r="H823" s="665" t="s">
        <v>545</v>
      </c>
      <c r="I823" s="665" t="s">
        <v>3626</v>
      </c>
      <c r="J823" s="665" t="s">
        <v>3627</v>
      </c>
      <c r="K823" s="665" t="s">
        <v>3628</v>
      </c>
      <c r="L823" s="666">
        <v>93.49</v>
      </c>
      <c r="M823" s="666">
        <v>93.49</v>
      </c>
      <c r="N823" s="665">
        <v>1</v>
      </c>
      <c r="O823" s="748">
        <v>0.5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4</v>
      </c>
      <c r="B824" s="665" t="s">
        <v>2184</v>
      </c>
      <c r="C824" s="665" t="s">
        <v>2432</v>
      </c>
      <c r="D824" s="746" t="s">
        <v>3721</v>
      </c>
      <c r="E824" s="747" t="s">
        <v>2477</v>
      </c>
      <c r="F824" s="665" t="s">
        <v>2426</v>
      </c>
      <c r="G824" s="665" t="s">
        <v>3629</v>
      </c>
      <c r="H824" s="665" t="s">
        <v>545</v>
      </c>
      <c r="I824" s="665" t="s">
        <v>3630</v>
      </c>
      <c r="J824" s="665" t="s">
        <v>3631</v>
      </c>
      <c r="K824" s="665" t="s">
        <v>1712</v>
      </c>
      <c r="L824" s="666">
        <v>84.39</v>
      </c>
      <c r="M824" s="666">
        <v>84.39</v>
      </c>
      <c r="N824" s="665">
        <v>1</v>
      </c>
      <c r="O824" s="748">
        <v>1</v>
      </c>
      <c r="P824" s="666">
        <v>84.39</v>
      </c>
      <c r="Q824" s="681">
        <v>1</v>
      </c>
      <c r="R824" s="665">
        <v>1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4</v>
      </c>
      <c r="B825" s="665" t="s">
        <v>2184</v>
      </c>
      <c r="C825" s="665" t="s">
        <v>2432</v>
      </c>
      <c r="D825" s="746" t="s">
        <v>3721</v>
      </c>
      <c r="E825" s="747" t="s">
        <v>2477</v>
      </c>
      <c r="F825" s="665" t="s">
        <v>2426</v>
      </c>
      <c r="G825" s="665" t="s">
        <v>2612</v>
      </c>
      <c r="H825" s="665" t="s">
        <v>545</v>
      </c>
      <c r="I825" s="665" t="s">
        <v>1777</v>
      </c>
      <c r="J825" s="665" t="s">
        <v>2613</v>
      </c>
      <c r="K825" s="665" t="s">
        <v>2614</v>
      </c>
      <c r="L825" s="666">
        <v>0</v>
      </c>
      <c r="M825" s="666">
        <v>0</v>
      </c>
      <c r="N825" s="665">
        <v>1</v>
      </c>
      <c r="O825" s="748">
        <v>0.5</v>
      </c>
      <c r="P825" s="666">
        <v>0</v>
      </c>
      <c r="Q825" s="681"/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4</v>
      </c>
      <c r="B826" s="665" t="s">
        <v>2184</v>
      </c>
      <c r="C826" s="665" t="s">
        <v>2432</v>
      </c>
      <c r="D826" s="746" t="s">
        <v>3721</v>
      </c>
      <c r="E826" s="747" t="s">
        <v>2477</v>
      </c>
      <c r="F826" s="665" t="s">
        <v>2426</v>
      </c>
      <c r="G826" s="665" t="s">
        <v>3632</v>
      </c>
      <c r="H826" s="665" t="s">
        <v>545</v>
      </c>
      <c r="I826" s="665" t="s">
        <v>3633</v>
      </c>
      <c r="J826" s="665" t="s">
        <v>3634</v>
      </c>
      <c r="K826" s="665" t="s">
        <v>3635</v>
      </c>
      <c r="L826" s="666">
        <v>0</v>
      </c>
      <c r="M826" s="666">
        <v>0</v>
      </c>
      <c r="N826" s="665">
        <v>1</v>
      </c>
      <c r="O826" s="748">
        <v>0.5</v>
      </c>
      <c r="P826" s="666">
        <v>0</v>
      </c>
      <c r="Q826" s="681"/>
      <c r="R826" s="665">
        <v>1</v>
      </c>
      <c r="S826" s="681">
        <v>1</v>
      </c>
      <c r="T826" s="748">
        <v>0.5</v>
      </c>
      <c r="U826" s="704">
        <v>1</v>
      </c>
    </row>
    <row r="827" spans="1:21" ht="14.4" customHeight="1" x14ac:dyDescent="0.3">
      <c r="A827" s="664">
        <v>4</v>
      </c>
      <c r="B827" s="665" t="s">
        <v>2184</v>
      </c>
      <c r="C827" s="665" t="s">
        <v>2432</v>
      </c>
      <c r="D827" s="746" t="s">
        <v>3721</v>
      </c>
      <c r="E827" s="747" t="s">
        <v>2477</v>
      </c>
      <c r="F827" s="665" t="s">
        <v>2426</v>
      </c>
      <c r="G827" s="665" t="s">
        <v>2637</v>
      </c>
      <c r="H827" s="665" t="s">
        <v>545</v>
      </c>
      <c r="I827" s="665" t="s">
        <v>3636</v>
      </c>
      <c r="J827" s="665" t="s">
        <v>2639</v>
      </c>
      <c r="K827" s="665" t="s">
        <v>3637</v>
      </c>
      <c r="L827" s="666">
        <v>0</v>
      </c>
      <c r="M827" s="666">
        <v>0</v>
      </c>
      <c r="N827" s="665">
        <v>1</v>
      </c>
      <c r="O827" s="748">
        <v>1</v>
      </c>
      <c r="P827" s="666">
        <v>0</v>
      </c>
      <c r="Q827" s="681"/>
      <c r="R827" s="665">
        <v>1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4</v>
      </c>
      <c r="B828" s="665" t="s">
        <v>2184</v>
      </c>
      <c r="C828" s="665" t="s">
        <v>2432</v>
      </c>
      <c r="D828" s="746" t="s">
        <v>3721</v>
      </c>
      <c r="E828" s="747" t="s">
        <v>2477</v>
      </c>
      <c r="F828" s="665" t="s">
        <v>2426</v>
      </c>
      <c r="G828" s="665" t="s">
        <v>3638</v>
      </c>
      <c r="H828" s="665" t="s">
        <v>545</v>
      </c>
      <c r="I828" s="665" t="s">
        <v>3639</v>
      </c>
      <c r="J828" s="665" t="s">
        <v>3640</v>
      </c>
      <c r="K828" s="665" t="s">
        <v>3641</v>
      </c>
      <c r="L828" s="666">
        <v>90.95</v>
      </c>
      <c r="M828" s="666">
        <v>90.95</v>
      </c>
      <c r="N828" s="665">
        <v>1</v>
      </c>
      <c r="O828" s="748">
        <v>1</v>
      </c>
      <c r="P828" s="666">
        <v>90.95</v>
      </c>
      <c r="Q828" s="681">
        <v>1</v>
      </c>
      <c r="R828" s="665">
        <v>1</v>
      </c>
      <c r="S828" s="681">
        <v>1</v>
      </c>
      <c r="T828" s="748">
        <v>1</v>
      </c>
      <c r="U828" s="704">
        <v>1</v>
      </c>
    </row>
    <row r="829" spans="1:21" ht="14.4" customHeight="1" x14ac:dyDescent="0.3">
      <c r="A829" s="664">
        <v>4</v>
      </c>
      <c r="B829" s="665" t="s">
        <v>2184</v>
      </c>
      <c r="C829" s="665" t="s">
        <v>2432</v>
      </c>
      <c r="D829" s="746" t="s">
        <v>3721</v>
      </c>
      <c r="E829" s="747" t="s">
        <v>2477</v>
      </c>
      <c r="F829" s="665" t="s">
        <v>2426</v>
      </c>
      <c r="G829" s="665" t="s">
        <v>2530</v>
      </c>
      <c r="H829" s="665" t="s">
        <v>545</v>
      </c>
      <c r="I829" s="665" t="s">
        <v>749</v>
      </c>
      <c r="J829" s="665" t="s">
        <v>2531</v>
      </c>
      <c r="K829" s="665" t="s">
        <v>2532</v>
      </c>
      <c r="L829" s="666">
        <v>53.57</v>
      </c>
      <c r="M829" s="666">
        <v>53.57</v>
      </c>
      <c r="N829" s="665">
        <v>1</v>
      </c>
      <c r="O829" s="748">
        <v>0.5</v>
      </c>
      <c r="P829" s="666">
        <v>53.57</v>
      </c>
      <c r="Q829" s="681">
        <v>1</v>
      </c>
      <c r="R829" s="665">
        <v>1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4</v>
      </c>
      <c r="B830" s="665" t="s">
        <v>2184</v>
      </c>
      <c r="C830" s="665" t="s">
        <v>2432</v>
      </c>
      <c r="D830" s="746" t="s">
        <v>3721</v>
      </c>
      <c r="E830" s="747" t="s">
        <v>2477</v>
      </c>
      <c r="F830" s="665" t="s">
        <v>2426</v>
      </c>
      <c r="G830" s="665" t="s">
        <v>3262</v>
      </c>
      <c r="H830" s="665" t="s">
        <v>545</v>
      </c>
      <c r="I830" s="665" t="s">
        <v>3263</v>
      </c>
      <c r="J830" s="665" t="s">
        <v>3264</v>
      </c>
      <c r="K830" s="665" t="s">
        <v>3265</v>
      </c>
      <c r="L830" s="666">
        <v>34.19</v>
      </c>
      <c r="M830" s="666">
        <v>68.38</v>
      </c>
      <c r="N830" s="665">
        <v>2</v>
      </c>
      <c r="O830" s="748">
        <v>1.5</v>
      </c>
      <c r="P830" s="666">
        <v>34.19</v>
      </c>
      <c r="Q830" s="681">
        <v>0.5</v>
      </c>
      <c r="R830" s="665">
        <v>1</v>
      </c>
      <c r="S830" s="681">
        <v>0.5</v>
      </c>
      <c r="T830" s="748">
        <v>1</v>
      </c>
      <c r="U830" s="704">
        <v>0.66666666666666663</v>
      </c>
    </row>
    <row r="831" spans="1:21" ht="14.4" customHeight="1" x14ac:dyDescent="0.3">
      <c r="A831" s="664">
        <v>4</v>
      </c>
      <c r="B831" s="665" t="s">
        <v>2184</v>
      </c>
      <c r="C831" s="665" t="s">
        <v>2432</v>
      </c>
      <c r="D831" s="746" t="s">
        <v>3721</v>
      </c>
      <c r="E831" s="747" t="s">
        <v>2477</v>
      </c>
      <c r="F831" s="665" t="s">
        <v>2426</v>
      </c>
      <c r="G831" s="665" t="s">
        <v>2503</v>
      </c>
      <c r="H831" s="665" t="s">
        <v>545</v>
      </c>
      <c r="I831" s="665" t="s">
        <v>3642</v>
      </c>
      <c r="J831" s="665" t="s">
        <v>1524</v>
      </c>
      <c r="K831" s="665" t="s">
        <v>3560</v>
      </c>
      <c r="L831" s="666">
        <v>0</v>
      </c>
      <c r="M831" s="666">
        <v>0</v>
      </c>
      <c r="N831" s="665">
        <v>1</v>
      </c>
      <c r="O831" s="748">
        <v>0.5</v>
      </c>
      <c r="P831" s="666">
        <v>0</v>
      </c>
      <c r="Q831" s="681"/>
      <c r="R831" s="665">
        <v>1</v>
      </c>
      <c r="S831" s="681">
        <v>1</v>
      </c>
      <c r="T831" s="748">
        <v>0.5</v>
      </c>
      <c r="U831" s="704">
        <v>1</v>
      </c>
    </row>
    <row r="832" spans="1:21" ht="14.4" customHeight="1" x14ac:dyDescent="0.3">
      <c r="A832" s="664">
        <v>4</v>
      </c>
      <c r="B832" s="665" t="s">
        <v>2184</v>
      </c>
      <c r="C832" s="665" t="s">
        <v>2432</v>
      </c>
      <c r="D832" s="746" t="s">
        <v>3721</v>
      </c>
      <c r="E832" s="747" t="s">
        <v>2477</v>
      </c>
      <c r="F832" s="665" t="s">
        <v>2426</v>
      </c>
      <c r="G832" s="665" t="s">
        <v>2986</v>
      </c>
      <c r="H832" s="665" t="s">
        <v>1027</v>
      </c>
      <c r="I832" s="665" t="s">
        <v>1559</v>
      </c>
      <c r="J832" s="665" t="s">
        <v>1307</v>
      </c>
      <c r="K832" s="665" t="s">
        <v>1308</v>
      </c>
      <c r="L832" s="666">
        <v>36.54</v>
      </c>
      <c r="M832" s="666">
        <v>36.54</v>
      </c>
      <c r="N832" s="665">
        <v>1</v>
      </c>
      <c r="O832" s="748">
        <v>1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4</v>
      </c>
      <c r="B833" s="665" t="s">
        <v>2184</v>
      </c>
      <c r="C833" s="665" t="s">
        <v>2432</v>
      </c>
      <c r="D833" s="746" t="s">
        <v>3721</v>
      </c>
      <c r="E833" s="747" t="s">
        <v>2477</v>
      </c>
      <c r="F833" s="665" t="s">
        <v>2426</v>
      </c>
      <c r="G833" s="665" t="s">
        <v>2986</v>
      </c>
      <c r="H833" s="665" t="s">
        <v>545</v>
      </c>
      <c r="I833" s="665" t="s">
        <v>3356</v>
      </c>
      <c r="J833" s="665" t="s">
        <v>1307</v>
      </c>
      <c r="K833" s="665" t="s">
        <v>3357</v>
      </c>
      <c r="L833" s="666">
        <v>18.260000000000002</v>
      </c>
      <c r="M833" s="666">
        <v>18.260000000000002</v>
      </c>
      <c r="N833" s="665">
        <v>1</v>
      </c>
      <c r="O833" s="748">
        <v>1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4</v>
      </c>
      <c r="B834" s="665" t="s">
        <v>2184</v>
      </c>
      <c r="C834" s="665" t="s">
        <v>2432</v>
      </c>
      <c r="D834" s="746" t="s">
        <v>3721</v>
      </c>
      <c r="E834" s="747" t="s">
        <v>2477</v>
      </c>
      <c r="F834" s="665" t="s">
        <v>2426</v>
      </c>
      <c r="G834" s="665" t="s">
        <v>2492</v>
      </c>
      <c r="H834" s="665" t="s">
        <v>545</v>
      </c>
      <c r="I834" s="665" t="s">
        <v>2520</v>
      </c>
      <c r="J834" s="665" t="s">
        <v>2521</v>
      </c>
      <c r="K834" s="665" t="s">
        <v>2522</v>
      </c>
      <c r="L834" s="666">
        <v>0</v>
      </c>
      <c r="M834" s="666">
        <v>0</v>
      </c>
      <c r="N834" s="665">
        <v>1</v>
      </c>
      <c r="O834" s="748">
        <v>0.5</v>
      </c>
      <c r="P834" s="666">
        <v>0</v>
      </c>
      <c r="Q834" s="681"/>
      <c r="R834" s="665">
        <v>1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4</v>
      </c>
      <c r="B835" s="665" t="s">
        <v>2184</v>
      </c>
      <c r="C835" s="665" t="s">
        <v>2432</v>
      </c>
      <c r="D835" s="746" t="s">
        <v>3721</v>
      </c>
      <c r="E835" s="747" t="s">
        <v>2477</v>
      </c>
      <c r="F835" s="665" t="s">
        <v>2426</v>
      </c>
      <c r="G835" s="665" t="s">
        <v>2508</v>
      </c>
      <c r="H835" s="665" t="s">
        <v>545</v>
      </c>
      <c r="I835" s="665" t="s">
        <v>2945</v>
      </c>
      <c r="J835" s="665" t="s">
        <v>978</v>
      </c>
      <c r="K835" s="665" t="s">
        <v>2946</v>
      </c>
      <c r="L835" s="666">
        <v>54.23</v>
      </c>
      <c r="M835" s="666">
        <v>162.69</v>
      </c>
      <c r="N835" s="665">
        <v>3</v>
      </c>
      <c r="O835" s="748">
        <v>3</v>
      </c>
      <c r="P835" s="666">
        <v>108.46</v>
      </c>
      <c r="Q835" s="681">
        <v>0.66666666666666663</v>
      </c>
      <c r="R835" s="665">
        <v>2</v>
      </c>
      <c r="S835" s="681">
        <v>0.66666666666666663</v>
      </c>
      <c r="T835" s="748">
        <v>2</v>
      </c>
      <c r="U835" s="704">
        <v>0.66666666666666663</v>
      </c>
    </row>
    <row r="836" spans="1:21" ht="14.4" customHeight="1" x14ac:dyDescent="0.3">
      <c r="A836" s="664">
        <v>4</v>
      </c>
      <c r="B836" s="665" t="s">
        <v>2184</v>
      </c>
      <c r="C836" s="665" t="s">
        <v>2432</v>
      </c>
      <c r="D836" s="746" t="s">
        <v>3721</v>
      </c>
      <c r="E836" s="747" t="s">
        <v>2477</v>
      </c>
      <c r="F836" s="665" t="s">
        <v>2426</v>
      </c>
      <c r="G836" s="665" t="s">
        <v>2947</v>
      </c>
      <c r="H836" s="665" t="s">
        <v>545</v>
      </c>
      <c r="I836" s="665" t="s">
        <v>2948</v>
      </c>
      <c r="J836" s="665" t="s">
        <v>1916</v>
      </c>
      <c r="K836" s="665" t="s">
        <v>2949</v>
      </c>
      <c r="L836" s="666">
        <v>22.44</v>
      </c>
      <c r="M836" s="666">
        <v>22.44</v>
      </c>
      <c r="N836" s="665">
        <v>1</v>
      </c>
      <c r="O836" s="748">
        <v>1</v>
      </c>
      <c r="P836" s="666">
        <v>22.44</v>
      </c>
      <c r="Q836" s="681">
        <v>1</v>
      </c>
      <c r="R836" s="665">
        <v>1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4</v>
      </c>
      <c r="B837" s="665" t="s">
        <v>2184</v>
      </c>
      <c r="C837" s="665" t="s">
        <v>2432</v>
      </c>
      <c r="D837" s="746" t="s">
        <v>3721</v>
      </c>
      <c r="E837" s="747" t="s">
        <v>2477</v>
      </c>
      <c r="F837" s="665" t="s">
        <v>2427</v>
      </c>
      <c r="G837" s="665" t="s">
        <v>2533</v>
      </c>
      <c r="H837" s="665" t="s">
        <v>545</v>
      </c>
      <c r="I837" s="665" t="s">
        <v>2534</v>
      </c>
      <c r="J837" s="665" t="s">
        <v>2451</v>
      </c>
      <c r="K837" s="665"/>
      <c r="L837" s="666">
        <v>0</v>
      </c>
      <c r="M837" s="666">
        <v>0</v>
      </c>
      <c r="N837" s="665">
        <v>1</v>
      </c>
      <c r="O837" s="748">
        <v>0.5</v>
      </c>
      <c r="P837" s="666">
        <v>0</v>
      </c>
      <c r="Q837" s="681"/>
      <c r="R837" s="665">
        <v>1</v>
      </c>
      <c r="S837" s="681">
        <v>1</v>
      </c>
      <c r="T837" s="748">
        <v>0.5</v>
      </c>
      <c r="U837" s="704">
        <v>1</v>
      </c>
    </row>
    <row r="838" spans="1:21" ht="14.4" customHeight="1" x14ac:dyDescent="0.3">
      <c r="A838" s="664">
        <v>4</v>
      </c>
      <c r="B838" s="665" t="s">
        <v>2184</v>
      </c>
      <c r="C838" s="665" t="s">
        <v>2432</v>
      </c>
      <c r="D838" s="746" t="s">
        <v>3721</v>
      </c>
      <c r="E838" s="747" t="s">
        <v>2477</v>
      </c>
      <c r="F838" s="665" t="s">
        <v>2428</v>
      </c>
      <c r="G838" s="665" t="s">
        <v>2667</v>
      </c>
      <c r="H838" s="665" t="s">
        <v>545</v>
      </c>
      <c r="I838" s="665" t="s">
        <v>2955</v>
      </c>
      <c r="J838" s="665" t="s">
        <v>2953</v>
      </c>
      <c r="K838" s="665" t="s">
        <v>2956</v>
      </c>
      <c r="L838" s="666">
        <v>100</v>
      </c>
      <c r="M838" s="666">
        <v>800</v>
      </c>
      <c r="N838" s="665">
        <v>8</v>
      </c>
      <c r="O838" s="748">
        <v>5</v>
      </c>
      <c r="P838" s="666">
        <v>800</v>
      </c>
      <c r="Q838" s="681">
        <v>1</v>
      </c>
      <c r="R838" s="665">
        <v>8</v>
      </c>
      <c r="S838" s="681">
        <v>1</v>
      </c>
      <c r="T838" s="748">
        <v>5</v>
      </c>
      <c r="U838" s="704">
        <v>1</v>
      </c>
    </row>
    <row r="839" spans="1:21" ht="14.4" customHeight="1" x14ac:dyDescent="0.3">
      <c r="A839" s="664">
        <v>4</v>
      </c>
      <c r="B839" s="665" t="s">
        <v>2184</v>
      </c>
      <c r="C839" s="665" t="s">
        <v>2432</v>
      </c>
      <c r="D839" s="746" t="s">
        <v>3721</v>
      </c>
      <c r="E839" s="747" t="s">
        <v>2477</v>
      </c>
      <c r="F839" s="665" t="s">
        <v>2428</v>
      </c>
      <c r="G839" s="665" t="s">
        <v>2667</v>
      </c>
      <c r="H839" s="665" t="s">
        <v>545</v>
      </c>
      <c r="I839" s="665" t="s">
        <v>2957</v>
      </c>
      <c r="J839" s="665" t="s">
        <v>2958</v>
      </c>
      <c r="K839" s="665" t="s">
        <v>2959</v>
      </c>
      <c r="L839" s="666">
        <v>99</v>
      </c>
      <c r="M839" s="666">
        <v>198</v>
      </c>
      <c r="N839" s="665">
        <v>2</v>
      </c>
      <c r="O839" s="748">
        <v>1</v>
      </c>
      <c r="P839" s="666">
        <v>198</v>
      </c>
      <c r="Q839" s="681">
        <v>1</v>
      </c>
      <c r="R839" s="665">
        <v>2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4</v>
      </c>
      <c r="B840" s="665" t="s">
        <v>2184</v>
      </c>
      <c r="C840" s="665" t="s">
        <v>2432</v>
      </c>
      <c r="D840" s="746" t="s">
        <v>3721</v>
      </c>
      <c r="E840" s="747" t="s">
        <v>2477</v>
      </c>
      <c r="F840" s="665" t="s">
        <v>2428</v>
      </c>
      <c r="G840" s="665" t="s">
        <v>2667</v>
      </c>
      <c r="H840" s="665" t="s">
        <v>545</v>
      </c>
      <c r="I840" s="665" t="s">
        <v>3528</v>
      </c>
      <c r="J840" s="665" t="s">
        <v>3529</v>
      </c>
      <c r="K840" s="665" t="s">
        <v>3530</v>
      </c>
      <c r="L840" s="666">
        <v>120</v>
      </c>
      <c r="M840" s="666">
        <v>120</v>
      </c>
      <c r="N840" s="665">
        <v>1</v>
      </c>
      <c r="O840" s="748">
        <v>1</v>
      </c>
      <c r="P840" s="666">
        <v>120</v>
      </c>
      <c r="Q840" s="681">
        <v>1</v>
      </c>
      <c r="R840" s="665">
        <v>1</v>
      </c>
      <c r="S840" s="681">
        <v>1</v>
      </c>
      <c r="T840" s="748">
        <v>1</v>
      </c>
      <c r="U840" s="704">
        <v>1</v>
      </c>
    </row>
    <row r="841" spans="1:21" ht="14.4" customHeight="1" x14ac:dyDescent="0.3">
      <c r="A841" s="664">
        <v>4</v>
      </c>
      <c r="B841" s="665" t="s">
        <v>2184</v>
      </c>
      <c r="C841" s="665" t="s">
        <v>2432</v>
      </c>
      <c r="D841" s="746" t="s">
        <v>3721</v>
      </c>
      <c r="E841" s="747" t="s">
        <v>2477</v>
      </c>
      <c r="F841" s="665" t="s">
        <v>2428</v>
      </c>
      <c r="G841" s="665" t="s">
        <v>2667</v>
      </c>
      <c r="H841" s="665" t="s">
        <v>545</v>
      </c>
      <c r="I841" s="665" t="s">
        <v>3643</v>
      </c>
      <c r="J841" s="665" t="s">
        <v>3644</v>
      </c>
      <c r="K841" s="665" t="s">
        <v>3645</v>
      </c>
      <c r="L841" s="666">
        <v>46.33</v>
      </c>
      <c r="M841" s="666">
        <v>46.33</v>
      </c>
      <c r="N841" s="665">
        <v>1</v>
      </c>
      <c r="O841" s="748">
        <v>1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4</v>
      </c>
      <c r="B842" s="665" t="s">
        <v>2184</v>
      </c>
      <c r="C842" s="665" t="s">
        <v>2432</v>
      </c>
      <c r="D842" s="746" t="s">
        <v>3721</v>
      </c>
      <c r="E842" s="747" t="s">
        <v>2477</v>
      </c>
      <c r="F842" s="665" t="s">
        <v>2428</v>
      </c>
      <c r="G842" s="665" t="s">
        <v>2667</v>
      </c>
      <c r="H842" s="665" t="s">
        <v>545</v>
      </c>
      <c r="I842" s="665" t="s">
        <v>3646</v>
      </c>
      <c r="J842" s="665" t="s">
        <v>3647</v>
      </c>
      <c r="K842" s="665" t="s">
        <v>3648</v>
      </c>
      <c r="L842" s="666">
        <v>56.25</v>
      </c>
      <c r="M842" s="666">
        <v>168.75</v>
      </c>
      <c r="N842" s="665">
        <v>3</v>
      </c>
      <c r="O842" s="748">
        <v>1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4</v>
      </c>
      <c r="B843" s="665" t="s">
        <v>2184</v>
      </c>
      <c r="C843" s="665" t="s">
        <v>2432</v>
      </c>
      <c r="D843" s="746" t="s">
        <v>3721</v>
      </c>
      <c r="E843" s="747" t="s">
        <v>2477</v>
      </c>
      <c r="F843" s="665" t="s">
        <v>2428</v>
      </c>
      <c r="G843" s="665" t="s">
        <v>2685</v>
      </c>
      <c r="H843" s="665" t="s">
        <v>545</v>
      </c>
      <c r="I843" s="665" t="s">
        <v>2914</v>
      </c>
      <c r="J843" s="665" t="s">
        <v>2915</v>
      </c>
      <c r="K843" s="665" t="s">
        <v>2916</v>
      </c>
      <c r="L843" s="666">
        <v>410</v>
      </c>
      <c r="M843" s="666">
        <v>6560</v>
      </c>
      <c r="N843" s="665">
        <v>16</v>
      </c>
      <c r="O843" s="748">
        <v>16</v>
      </c>
      <c r="P843" s="666">
        <v>6560</v>
      </c>
      <c r="Q843" s="681">
        <v>1</v>
      </c>
      <c r="R843" s="665">
        <v>16</v>
      </c>
      <c r="S843" s="681">
        <v>1</v>
      </c>
      <c r="T843" s="748">
        <v>16</v>
      </c>
      <c r="U843" s="704">
        <v>1</v>
      </c>
    </row>
    <row r="844" spans="1:21" ht="14.4" customHeight="1" x14ac:dyDescent="0.3">
      <c r="A844" s="664">
        <v>4</v>
      </c>
      <c r="B844" s="665" t="s">
        <v>2184</v>
      </c>
      <c r="C844" s="665" t="s">
        <v>2432</v>
      </c>
      <c r="D844" s="746" t="s">
        <v>3721</v>
      </c>
      <c r="E844" s="747" t="s">
        <v>2477</v>
      </c>
      <c r="F844" s="665" t="s">
        <v>2428</v>
      </c>
      <c r="G844" s="665" t="s">
        <v>2685</v>
      </c>
      <c r="H844" s="665" t="s">
        <v>545</v>
      </c>
      <c r="I844" s="665" t="s">
        <v>2686</v>
      </c>
      <c r="J844" s="665" t="s">
        <v>2687</v>
      </c>
      <c r="K844" s="665" t="s">
        <v>2688</v>
      </c>
      <c r="L844" s="666">
        <v>566</v>
      </c>
      <c r="M844" s="666">
        <v>566</v>
      </c>
      <c r="N844" s="665">
        <v>1</v>
      </c>
      <c r="O844" s="748">
        <v>1</v>
      </c>
      <c r="P844" s="666">
        <v>566</v>
      </c>
      <c r="Q844" s="681">
        <v>1</v>
      </c>
      <c r="R844" s="665">
        <v>1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4</v>
      </c>
      <c r="B845" s="665" t="s">
        <v>2184</v>
      </c>
      <c r="C845" s="665" t="s">
        <v>2432</v>
      </c>
      <c r="D845" s="746" t="s">
        <v>3721</v>
      </c>
      <c r="E845" s="747" t="s">
        <v>2477</v>
      </c>
      <c r="F845" s="665" t="s">
        <v>2428</v>
      </c>
      <c r="G845" s="665" t="s">
        <v>2917</v>
      </c>
      <c r="H845" s="665" t="s">
        <v>545</v>
      </c>
      <c r="I845" s="665" t="s">
        <v>2918</v>
      </c>
      <c r="J845" s="665" t="s">
        <v>2919</v>
      </c>
      <c r="K845" s="665" t="s">
        <v>2920</v>
      </c>
      <c r="L845" s="666">
        <v>900</v>
      </c>
      <c r="M845" s="666">
        <v>20700</v>
      </c>
      <c r="N845" s="665">
        <v>23</v>
      </c>
      <c r="O845" s="748">
        <v>23</v>
      </c>
      <c r="P845" s="666">
        <v>16200</v>
      </c>
      <c r="Q845" s="681">
        <v>0.78260869565217395</v>
      </c>
      <c r="R845" s="665">
        <v>18</v>
      </c>
      <c r="S845" s="681">
        <v>0.78260869565217395</v>
      </c>
      <c r="T845" s="748">
        <v>18</v>
      </c>
      <c r="U845" s="704">
        <v>0.78260869565217395</v>
      </c>
    </row>
    <row r="846" spans="1:21" ht="14.4" customHeight="1" x14ac:dyDescent="0.3">
      <c r="A846" s="664">
        <v>4</v>
      </c>
      <c r="B846" s="665" t="s">
        <v>2184</v>
      </c>
      <c r="C846" s="665" t="s">
        <v>2432</v>
      </c>
      <c r="D846" s="746" t="s">
        <v>3721</v>
      </c>
      <c r="E846" s="747" t="s">
        <v>2477</v>
      </c>
      <c r="F846" s="665" t="s">
        <v>2428</v>
      </c>
      <c r="G846" s="665" t="s">
        <v>2917</v>
      </c>
      <c r="H846" s="665" t="s">
        <v>545</v>
      </c>
      <c r="I846" s="665" t="s">
        <v>2962</v>
      </c>
      <c r="J846" s="665" t="s">
        <v>2963</v>
      </c>
      <c r="K846" s="665" t="s">
        <v>2964</v>
      </c>
      <c r="L846" s="666">
        <v>378.48</v>
      </c>
      <c r="M846" s="666">
        <v>756.96</v>
      </c>
      <c r="N846" s="665">
        <v>2</v>
      </c>
      <c r="O846" s="748">
        <v>2</v>
      </c>
      <c r="P846" s="666">
        <v>756.96</v>
      </c>
      <c r="Q846" s="681">
        <v>1</v>
      </c>
      <c r="R846" s="665">
        <v>2</v>
      </c>
      <c r="S846" s="681">
        <v>1</v>
      </c>
      <c r="T846" s="748">
        <v>2</v>
      </c>
      <c r="U846" s="704">
        <v>1</v>
      </c>
    </row>
    <row r="847" spans="1:21" ht="14.4" customHeight="1" x14ac:dyDescent="0.3">
      <c r="A847" s="664">
        <v>4</v>
      </c>
      <c r="B847" s="665" t="s">
        <v>2184</v>
      </c>
      <c r="C847" s="665" t="s">
        <v>2432</v>
      </c>
      <c r="D847" s="746" t="s">
        <v>3721</v>
      </c>
      <c r="E847" s="747" t="s">
        <v>2477</v>
      </c>
      <c r="F847" s="665" t="s">
        <v>2428</v>
      </c>
      <c r="G847" s="665" t="s">
        <v>2917</v>
      </c>
      <c r="H847" s="665" t="s">
        <v>545</v>
      </c>
      <c r="I847" s="665" t="s">
        <v>2965</v>
      </c>
      <c r="J847" s="665" t="s">
        <v>2966</v>
      </c>
      <c r="K847" s="665" t="s">
        <v>2967</v>
      </c>
      <c r="L847" s="666">
        <v>378.48</v>
      </c>
      <c r="M847" s="666">
        <v>378.48</v>
      </c>
      <c r="N847" s="665">
        <v>1</v>
      </c>
      <c r="O847" s="748">
        <v>1</v>
      </c>
      <c r="P847" s="666">
        <v>378.48</v>
      </c>
      <c r="Q847" s="681">
        <v>1</v>
      </c>
      <c r="R847" s="665">
        <v>1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4</v>
      </c>
      <c r="B848" s="665" t="s">
        <v>2184</v>
      </c>
      <c r="C848" s="665" t="s">
        <v>2432</v>
      </c>
      <c r="D848" s="746" t="s">
        <v>3721</v>
      </c>
      <c r="E848" s="747" t="s">
        <v>2478</v>
      </c>
      <c r="F848" s="665" t="s">
        <v>2426</v>
      </c>
      <c r="G848" s="665" t="s">
        <v>2479</v>
      </c>
      <c r="H848" s="665" t="s">
        <v>1027</v>
      </c>
      <c r="I848" s="665" t="s">
        <v>1688</v>
      </c>
      <c r="J848" s="665" t="s">
        <v>1129</v>
      </c>
      <c r="K848" s="665" t="s">
        <v>2480</v>
      </c>
      <c r="L848" s="666">
        <v>154.36000000000001</v>
      </c>
      <c r="M848" s="666">
        <v>308.72000000000003</v>
      </c>
      <c r="N848" s="665">
        <v>2</v>
      </c>
      <c r="O848" s="748">
        <v>1.5</v>
      </c>
      <c r="P848" s="666">
        <v>308.72000000000003</v>
      </c>
      <c r="Q848" s="681">
        <v>1</v>
      </c>
      <c r="R848" s="665">
        <v>2</v>
      </c>
      <c r="S848" s="681">
        <v>1</v>
      </c>
      <c r="T848" s="748">
        <v>1.5</v>
      </c>
      <c r="U848" s="704">
        <v>1</v>
      </c>
    </row>
    <row r="849" spans="1:21" ht="14.4" customHeight="1" x14ac:dyDescent="0.3">
      <c r="A849" s="664">
        <v>4</v>
      </c>
      <c r="B849" s="665" t="s">
        <v>2184</v>
      </c>
      <c r="C849" s="665" t="s">
        <v>2432</v>
      </c>
      <c r="D849" s="746" t="s">
        <v>3721</v>
      </c>
      <c r="E849" s="747" t="s">
        <v>2478</v>
      </c>
      <c r="F849" s="665" t="s">
        <v>2426</v>
      </c>
      <c r="G849" s="665" t="s">
        <v>2593</v>
      </c>
      <c r="H849" s="665" t="s">
        <v>545</v>
      </c>
      <c r="I849" s="665" t="s">
        <v>3620</v>
      </c>
      <c r="J849" s="665" t="s">
        <v>2595</v>
      </c>
      <c r="K849" s="665" t="s">
        <v>2653</v>
      </c>
      <c r="L849" s="666">
        <v>0</v>
      </c>
      <c r="M849" s="666">
        <v>0</v>
      </c>
      <c r="N849" s="665">
        <v>1</v>
      </c>
      <c r="O849" s="748">
        <v>1</v>
      </c>
      <c r="P849" s="666">
        <v>0</v>
      </c>
      <c r="Q849" s="681"/>
      <c r="R849" s="665">
        <v>1</v>
      </c>
      <c r="S849" s="681">
        <v>1</v>
      </c>
      <c r="T849" s="748">
        <v>1</v>
      </c>
      <c r="U849" s="704">
        <v>1</v>
      </c>
    </row>
    <row r="850" spans="1:21" ht="14.4" customHeight="1" x14ac:dyDescent="0.3">
      <c r="A850" s="664">
        <v>4</v>
      </c>
      <c r="B850" s="665" t="s">
        <v>2184</v>
      </c>
      <c r="C850" s="665" t="s">
        <v>2432</v>
      </c>
      <c r="D850" s="746" t="s">
        <v>3721</v>
      </c>
      <c r="E850" s="747" t="s">
        <v>2478</v>
      </c>
      <c r="F850" s="665" t="s">
        <v>2426</v>
      </c>
      <c r="G850" s="665" t="s">
        <v>3047</v>
      </c>
      <c r="H850" s="665" t="s">
        <v>545</v>
      </c>
      <c r="I850" s="665" t="s">
        <v>3245</v>
      </c>
      <c r="J850" s="665" t="s">
        <v>1738</v>
      </c>
      <c r="K850" s="665" t="s">
        <v>3049</v>
      </c>
      <c r="L850" s="666">
        <v>91.11</v>
      </c>
      <c r="M850" s="666">
        <v>91.11</v>
      </c>
      <c r="N850" s="665">
        <v>1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4</v>
      </c>
      <c r="B851" s="665" t="s">
        <v>2184</v>
      </c>
      <c r="C851" s="665" t="s">
        <v>2432</v>
      </c>
      <c r="D851" s="746" t="s">
        <v>3721</v>
      </c>
      <c r="E851" s="747" t="s">
        <v>2478</v>
      </c>
      <c r="F851" s="665" t="s">
        <v>2426</v>
      </c>
      <c r="G851" s="665" t="s">
        <v>2612</v>
      </c>
      <c r="H851" s="665" t="s">
        <v>545</v>
      </c>
      <c r="I851" s="665" t="s">
        <v>1777</v>
      </c>
      <c r="J851" s="665" t="s">
        <v>2613</v>
      </c>
      <c r="K851" s="665" t="s">
        <v>2614</v>
      </c>
      <c r="L851" s="666">
        <v>0</v>
      </c>
      <c r="M851" s="666">
        <v>0</v>
      </c>
      <c r="N851" s="665">
        <v>1</v>
      </c>
      <c r="O851" s="748">
        <v>1</v>
      </c>
      <c r="P851" s="666">
        <v>0</v>
      </c>
      <c r="Q851" s="681"/>
      <c r="R851" s="665">
        <v>1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4</v>
      </c>
      <c r="B852" s="665" t="s">
        <v>2184</v>
      </c>
      <c r="C852" s="665" t="s">
        <v>2432</v>
      </c>
      <c r="D852" s="746" t="s">
        <v>3721</v>
      </c>
      <c r="E852" s="747" t="s">
        <v>2478</v>
      </c>
      <c r="F852" s="665" t="s">
        <v>2426</v>
      </c>
      <c r="G852" s="665" t="s">
        <v>2637</v>
      </c>
      <c r="H852" s="665" t="s">
        <v>545</v>
      </c>
      <c r="I852" s="665" t="s">
        <v>2638</v>
      </c>
      <c r="J852" s="665" t="s">
        <v>2639</v>
      </c>
      <c r="K852" s="665" t="s">
        <v>2640</v>
      </c>
      <c r="L852" s="666">
        <v>0</v>
      </c>
      <c r="M852" s="666">
        <v>0</v>
      </c>
      <c r="N852" s="665">
        <v>1</v>
      </c>
      <c r="O852" s="748">
        <v>1</v>
      </c>
      <c r="P852" s="666">
        <v>0</v>
      </c>
      <c r="Q852" s="681"/>
      <c r="R852" s="665">
        <v>1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4</v>
      </c>
      <c r="B853" s="665" t="s">
        <v>2184</v>
      </c>
      <c r="C853" s="665" t="s">
        <v>2432</v>
      </c>
      <c r="D853" s="746" t="s">
        <v>3721</v>
      </c>
      <c r="E853" s="747" t="s">
        <v>2478</v>
      </c>
      <c r="F853" s="665" t="s">
        <v>2426</v>
      </c>
      <c r="G853" s="665" t="s">
        <v>2599</v>
      </c>
      <c r="H853" s="665" t="s">
        <v>545</v>
      </c>
      <c r="I853" s="665" t="s">
        <v>3302</v>
      </c>
      <c r="J853" s="665" t="s">
        <v>1540</v>
      </c>
      <c r="K853" s="665" t="s">
        <v>3303</v>
      </c>
      <c r="L853" s="666">
        <v>760.22</v>
      </c>
      <c r="M853" s="666">
        <v>1520.44</v>
      </c>
      <c r="N853" s="665">
        <v>2</v>
      </c>
      <c r="O853" s="748">
        <v>1</v>
      </c>
      <c r="P853" s="666">
        <v>1520.44</v>
      </c>
      <c r="Q853" s="681">
        <v>1</v>
      </c>
      <c r="R853" s="665">
        <v>2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4</v>
      </c>
      <c r="B854" s="665" t="s">
        <v>2184</v>
      </c>
      <c r="C854" s="665" t="s">
        <v>2432</v>
      </c>
      <c r="D854" s="746" t="s">
        <v>3721</v>
      </c>
      <c r="E854" s="747" t="s">
        <v>2478</v>
      </c>
      <c r="F854" s="665" t="s">
        <v>2426</v>
      </c>
      <c r="G854" s="665" t="s">
        <v>2530</v>
      </c>
      <c r="H854" s="665" t="s">
        <v>545</v>
      </c>
      <c r="I854" s="665" t="s">
        <v>749</v>
      </c>
      <c r="J854" s="665" t="s">
        <v>2531</v>
      </c>
      <c r="K854" s="665" t="s">
        <v>2532</v>
      </c>
      <c r="L854" s="666">
        <v>53.57</v>
      </c>
      <c r="M854" s="666">
        <v>53.57</v>
      </c>
      <c r="N854" s="665">
        <v>1</v>
      </c>
      <c r="O854" s="748">
        <v>0.5</v>
      </c>
      <c r="P854" s="666">
        <v>53.57</v>
      </c>
      <c r="Q854" s="681">
        <v>1</v>
      </c>
      <c r="R854" s="665">
        <v>1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4</v>
      </c>
      <c r="B855" s="665" t="s">
        <v>2184</v>
      </c>
      <c r="C855" s="665" t="s">
        <v>2432</v>
      </c>
      <c r="D855" s="746" t="s">
        <v>3721</v>
      </c>
      <c r="E855" s="747" t="s">
        <v>2478</v>
      </c>
      <c r="F855" s="665" t="s">
        <v>2426</v>
      </c>
      <c r="G855" s="665" t="s">
        <v>2492</v>
      </c>
      <c r="H855" s="665" t="s">
        <v>545</v>
      </c>
      <c r="I855" s="665" t="s">
        <v>2537</v>
      </c>
      <c r="J855" s="665" t="s">
        <v>1532</v>
      </c>
      <c r="K855" s="665" t="s">
        <v>1983</v>
      </c>
      <c r="L855" s="666">
        <v>57.64</v>
      </c>
      <c r="M855" s="666">
        <v>57.64</v>
      </c>
      <c r="N855" s="665">
        <v>1</v>
      </c>
      <c r="O855" s="748">
        <v>1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4</v>
      </c>
      <c r="B856" s="665" t="s">
        <v>2184</v>
      </c>
      <c r="C856" s="665" t="s">
        <v>2432</v>
      </c>
      <c r="D856" s="746" t="s">
        <v>3721</v>
      </c>
      <c r="E856" s="747" t="s">
        <v>2478</v>
      </c>
      <c r="F856" s="665" t="s">
        <v>2426</v>
      </c>
      <c r="G856" s="665" t="s">
        <v>2508</v>
      </c>
      <c r="H856" s="665" t="s">
        <v>545</v>
      </c>
      <c r="I856" s="665" t="s">
        <v>2945</v>
      </c>
      <c r="J856" s="665" t="s">
        <v>978</v>
      </c>
      <c r="K856" s="665" t="s">
        <v>2946</v>
      </c>
      <c r="L856" s="666">
        <v>54.23</v>
      </c>
      <c r="M856" s="666">
        <v>108.46</v>
      </c>
      <c r="N856" s="665">
        <v>2</v>
      </c>
      <c r="O856" s="748">
        <v>2</v>
      </c>
      <c r="P856" s="666">
        <v>108.46</v>
      </c>
      <c r="Q856" s="681">
        <v>1</v>
      </c>
      <c r="R856" s="665">
        <v>2</v>
      </c>
      <c r="S856" s="681">
        <v>1</v>
      </c>
      <c r="T856" s="748">
        <v>2</v>
      </c>
      <c r="U856" s="704">
        <v>1</v>
      </c>
    </row>
    <row r="857" spans="1:21" ht="14.4" customHeight="1" x14ac:dyDescent="0.3">
      <c r="A857" s="664">
        <v>4</v>
      </c>
      <c r="B857" s="665" t="s">
        <v>2184</v>
      </c>
      <c r="C857" s="665" t="s">
        <v>2432</v>
      </c>
      <c r="D857" s="746" t="s">
        <v>3721</v>
      </c>
      <c r="E857" s="747" t="s">
        <v>2478</v>
      </c>
      <c r="F857" s="665" t="s">
        <v>2426</v>
      </c>
      <c r="G857" s="665" t="s">
        <v>2508</v>
      </c>
      <c r="H857" s="665" t="s">
        <v>545</v>
      </c>
      <c r="I857" s="665" t="s">
        <v>3649</v>
      </c>
      <c r="J857" s="665" t="s">
        <v>978</v>
      </c>
      <c r="K857" s="665" t="s">
        <v>3650</v>
      </c>
      <c r="L857" s="666">
        <v>0</v>
      </c>
      <c r="M857" s="666">
        <v>0</v>
      </c>
      <c r="N857" s="665">
        <v>1</v>
      </c>
      <c r="O857" s="748">
        <v>1</v>
      </c>
      <c r="P857" s="666">
        <v>0</v>
      </c>
      <c r="Q857" s="681"/>
      <c r="R857" s="665">
        <v>1</v>
      </c>
      <c r="S857" s="681">
        <v>1</v>
      </c>
      <c r="T857" s="748">
        <v>1</v>
      </c>
      <c r="U857" s="704">
        <v>1</v>
      </c>
    </row>
    <row r="858" spans="1:21" ht="14.4" customHeight="1" x14ac:dyDescent="0.3">
      <c r="A858" s="664">
        <v>4</v>
      </c>
      <c r="B858" s="665" t="s">
        <v>2184</v>
      </c>
      <c r="C858" s="665" t="s">
        <v>2432</v>
      </c>
      <c r="D858" s="746" t="s">
        <v>3721</v>
      </c>
      <c r="E858" s="747" t="s">
        <v>2478</v>
      </c>
      <c r="F858" s="665" t="s">
        <v>2426</v>
      </c>
      <c r="G858" s="665" t="s">
        <v>2543</v>
      </c>
      <c r="H858" s="665" t="s">
        <v>545</v>
      </c>
      <c r="I858" s="665" t="s">
        <v>1799</v>
      </c>
      <c r="J858" s="665" t="s">
        <v>1800</v>
      </c>
      <c r="K858" s="665" t="s">
        <v>2544</v>
      </c>
      <c r="L858" s="666">
        <v>0</v>
      </c>
      <c r="M858" s="666">
        <v>0</v>
      </c>
      <c r="N858" s="665">
        <v>1</v>
      </c>
      <c r="O858" s="748">
        <v>0.5</v>
      </c>
      <c r="P858" s="666">
        <v>0</v>
      </c>
      <c r="Q858" s="681"/>
      <c r="R858" s="665">
        <v>1</v>
      </c>
      <c r="S858" s="681">
        <v>1</v>
      </c>
      <c r="T858" s="748">
        <v>0.5</v>
      </c>
      <c r="U858" s="704">
        <v>1</v>
      </c>
    </row>
    <row r="859" spans="1:21" ht="14.4" customHeight="1" x14ac:dyDescent="0.3">
      <c r="A859" s="664">
        <v>4</v>
      </c>
      <c r="B859" s="665" t="s">
        <v>2184</v>
      </c>
      <c r="C859" s="665" t="s">
        <v>2432</v>
      </c>
      <c r="D859" s="746" t="s">
        <v>3721</v>
      </c>
      <c r="E859" s="747" t="s">
        <v>2478</v>
      </c>
      <c r="F859" s="665" t="s">
        <v>2426</v>
      </c>
      <c r="G859" s="665" t="s">
        <v>2510</v>
      </c>
      <c r="H859" s="665" t="s">
        <v>545</v>
      </c>
      <c r="I859" s="665" t="s">
        <v>690</v>
      </c>
      <c r="J859" s="665" t="s">
        <v>2511</v>
      </c>
      <c r="K859" s="665" t="s">
        <v>2512</v>
      </c>
      <c r="L859" s="666">
        <v>0</v>
      </c>
      <c r="M859" s="666">
        <v>0</v>
      </c>
      <c r="N859" s="665">
        <v>2</v>
      </c>
      <c r="O859" s="748">
        <v>2</v>
      </c>
      <c r="P859" s="666">
        <v>0</v>
      </c>
      <c r="Q859" s="681"/>
      <c r="R859" s="665">
        <v>1</v>
      </c>
      <c r="S859" s="681">
        <v>0.5</v>
      </c>
      <c r="T859" s="748">
        <v>1</v>
      </c>
      <c r="U859" s="704">
        <v>0.5</v>
      </c>
    </row>
    <row r="860" spans="1:21" ht="14.4" customHeight="1" x14ac:dyDescent="0.3">
      <c r="A860" s="664">
        <v>4</v>
      </c>
      <c r="B860" s="665" t="s">
        <v>2184</v>
      </c>
      <c r="C860" s="665" t="s">
        <v>2432</v>
      </c>
      <c r="D860" s="746" t="s">
        <v>3721</v>
      </c>
      <c r="E860" s="747" t="s">
        <v>2478</v>
      </c>
      <c r="F860" s="665" t="s">
        <v>2426</v>
      </c>
      <c r="G860" s="665" t="s">
        <v>2629</v>
      </c>
      <c r="H860" s="665" t="s">
        <v>1027</v>
      </c>
      <c r="I860" s="665" t="s">
        <v>3651</v>
      </c>
      <c r="J860" s="665" t="s">
        <v>3652</v>
      </c>
      <c r="K860" s="665" t="s">
        <v>3653</v>
      </c>
      <c r="L860" s="666">
        <v>31.32</v>
      </c>
      <c r="M860" s="666">
        <v>31.32</v>
      </c>
      <c r="N860" s="665">
        <v>1</v>
      </c>
      <c r="O860" s="748">
        <v>0.5</v>
      </c>
      <c r="P860" s="666">
        <v>31.32</v>
      </c>
      <c r="Q860" s="681">
        <v>1</v>
      </c>
      <c r="R860" s="665">
        <v>1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4</v>
      </c>
      <c r="B861" s="665" t="s">
        <v>2184</v>
      </c>
      <c r="C861" s="665" t="s">
        <v>2432</v>
      </c>
      <c r="D861" s="746" t="s">
        <v>3721</v>
      </c>
      <c r="E861" s="747" t="s">
        <v>2478</v>
      </c>
      <c r="F861" s="665" t="s">
        <v>2426</v>
      </c>
      <c r="G861" s="665" t="s">
        <v>3080</v>
      </c>
      <c r="H861" s="665" t="s">
        <v>545</v>
      </c>
      <c r="I861" s="665" t="s">
        <v>1499</v>
      </c>
      <c r="J861" s="665" t="s">
        <v>1500</v>
      </c>
      <c r="K861" s="665" t="s">
        <v>1089</v>
      </c>
      <c r="L861" s="666">
        <v>50.32</v>
      </c>
      <c r="M861" s="666">
        <v>50.32</v>
      </c>
      <c r="N861" s="665">
        <v>1</v>
      </c>
      <c r="O861" s="748">
        <v>1</v>
      </c>
      <c r="P861" s="666">
        <v>50.32</v>
      </c>
      <c r="Q861" s="681">
        <v>1</v>
      </c>
      <c r="R861" s="665">
        <v>1</v>
      </c>
      <c r="S861" s="681">
        <v>1</v>
      </c>
      <c r="T861" s="748">
        <v>1</v>
      </c>
      <c r="U861" s="704">
        <v>1</v>
      </c>
    </row>
    <row r="862" spans="1:21" ht="14.4" customHeight="1" x14ac:dyDescent="0.3">
      <c r="A862" s="664">
        <v>4</v>
      </c>
      <c r="B862" s="665" t="s">
        <v>2184</v>
      </c>
      <c r="C862" s="665" t="s">
        <v>2432</v>
      </c>
      <c r="D862" s="746" t="s">
        <v>3721</v>
      </c>
      <c r="E862" s="747" t="s">
        <v>2478</v>
      </c>
      <c r="F862" s="665" t="s">
        <v>2426</v>
      </c>
      <c r="G862" s="665" t="s">
        <v>3654</v>
      </c>
      <c r="H862" s="665" t="s">
        <v>545</v>
      </c>
      <c r="I862" s="665" t="s">
        <v>3655</v>
      </c>
      <c r="J862" s="665" t="s">
        <v>3656</v>
      </c>
      <c r="K862" s="665" t="s">
        <v>3657</v>
      </c>
      <c r="L862" s="666">
        <v>52.47</v>
      </c>
      <c r="M862" s="666">
        <v>52.47</v>
      </c>
      <c r="N862" s="665">
        <v>1</v>
      </c>
      <c r="O862" s="748">
        <v>1</v>
      </c>
      <c r="P862" s="666">
        <v>52.47</v>
      </c>
      <c r="Q862" s="681">
        <v>1</v>
      </c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4</v>
      </c>
      <c r="B863" s="665" t="s">
        <v>2184</v>
      </c>
      <c r="C863" s="665" t="s">
        <v>2432</v>
      </c>
      <c r="D863" s="746" t="s">
        <v>3721</v>
      </c>
      <c r="E863" s="747" t="s">
        <v>2478</v>
      </c>
      <c r="F863" s="665" t="s">
        <v>2428</v>
      </c>
      <c r="G863" s="665" t="s">
        <v>2667</v>
      </c>
      <c r="H863" s="665" t="s">
        <v>545</v>
      </c>
      <c r="I863" s="665" t="s">
        <v>2955</v>
      </c>
      <c r="J863" s="665" t="s">
        <v>2953</v>
      </c>
      <c r="K863" s="665" t="s">
        <v>2956</v>
      </c>
      <c r="L863" s="666">
        <v>100</v>
      </c>
      <c r="M863" s="666">
        <v>700</v>
      </c>
      <c r="N863" s="665">
        <v>7</v>
      </c>
      <c r="O863" s="748">
        <v>7</v>
      </c>
      <c r="P863" s="666">
        <v>600</v>
      </c>
      <c r="Q863" s="681">
        <v>0.8571428571428571</v>
      </c>
      <c r="R863" s="665">
        <v>6</v>
      </c>
      <c r="S863" s="681">
        <v>0.8571428571428571</v>
      </c>
      <c r="T863" s="748">
        <v>6</v>
      </c>
      <c r="U863" s="704">
        <v>0.8571428571428571</v>
      </c>
    </row>
    <row r="864" spans="1:21" ht="14.4" customHeight="1" x14ac:dyDescent="0.3">
      <c r="A864" s="664">
        <v>4</v>
      </c>
      <c r="B864" s="665" t="s">
        <v>2184</v>
      </c>
      <c r="C864" s="665" t="s">
        <v>2432</v>
      </c>
      <c r="D864" s="746" t="s">
        <v>3721</v>
      </c>
      <c r="E864" s="747" t="s">
        <v>2478</v>
      </c>
      <c r="F864" s="665" t="s">
        <v>2428</v>
      </c>
      <c r="G864" s="665" t="s">
        <v>2667</v>
      </c>
      <c r="H864" s="665" t="s">
        <v>545</v>
      </c>
      <c r="I864" s="665" t="s">
        <v>2957</v>
      </c>
      <c r="J864" s="665" t="s">
        <v>2958</v>
      </c>
      <c r="K864" s="665" t="s">
        <v>2959</v>
      </c>
      <c r="L864" s="666">
        <v>99</v>
      </c>
      <c r="M864" s="666">
        <v>198</v>
      </c>
      <c r="N864" s="665">
        <v>2</v>
      </c>
      <c r="O864" s="748">
        <v>2</v>
      </c>
      <c r="P864" s="666">
        <v>99</v>
      </c>
      <c r="Q864" s="681">
        <v>0.5</v>
      </c>
      <c r="R864" s="665">
        <v>1</v>
      </c>
      <c r="S864" s="681">
        <v>0.5</v>
      </c>
      <c r="T864" s="748">
        <v>1</v>
      </c>
      <c r="U864" s="704">
        <v>0.5</v>
      </c>
    </row>
    <row r="865" spans="1:21" ht="14.4" customHeight="1" x14ac:dyDescent="0.3">
      <c r="A865" s="664">
        <v>4</v>
      </c>
      <c r="B865" s="665" t="s">
        <v>2184</v>
      </c>
      <c r="C865" s="665" t="s">
        <v>2432</v>
      </c>
      <c r="D865" s="746" t="s">
        <v>3721</v>
      </c>
      <c r="E865" s="747" t="s">
        <v>2478</v>
      </c>
      <c r="F865" s="665" t="s">
        <v>2428</v>
      </c>
      <c r="G865" s="665" t="s">
        <v>2667</v>
      </c>
      <c r="H865" s="665" t="s">
        <v>545</v>
      </c>
      <c r="I865" s="665" t="s">
        <v>974</v>
      </c>
      <c r="J865" s="665" t="s">
        <v>975</v>
      </c>
      <c r="K865" s="665" t="s">
        <v>976</v>
      </c>
      <c r="L865" s="666">
        <v>240.95</v>
      </c>
      <c r="M865" s="666">
        <v>722.84999999999991</v>
      </c>
      <c r="N865" s="665">
        <v>3</v>
      </c>
      <c r="O865" s="748">
        <v>1</v>
      </c>
      <c r="P865" s="666">
        <v>722.84999999999991</v>
      </c>
      <c r="Q865" s="681">
        <v>1</v>
      </c>
      <c r="R865" s="665">
        <v>3</v>
      </c>
      <c r="S865" s="681">
        <v>1</v>
      </c>
      <c r="T865" s="748">
        <v>1</v>
      </c>
      <c r="U865" s="704">
        <v>1</v>
      </c>
    </row>
    <row r="866" spans="1:21" ht="14.4" customHeight="1" x14ac:dyDescent="0.3">
      <c r="A866" s="664">
        <v>4</v>
      </c>
      <c r="B866" s="665" t="s">
        <v>2184</v>
      </c>
      <c r="C866" s="665" t="s">
        <v>2432</v>
      </c>
      <c r="D866" s="746" t="s">
        <v>3721</v>
      </c>
      <c r="E866" s="747" t="s">
        <v>2478</v>
      </c>
      <c r="F866" s="665" t="s">
        <v>2428</v>
      </c>
      <c r="G866" s="665" t="s">
        <v>2667</v>
      </c>
      <c r="H866" s="665" t="s">
        <v>545</v>
      </c>
      <c r="I866" s="665" t="s">
        <v>2682</v>
      </c>
      <c r="J866" s="665" t="s">
        <v>2683</v>
      </c>
      <c r="K866" s="665" t="s">
        <v>2684</v>
      </c>
      <c r="L866" s="666">
        <v>439.94</v>
      </c>
      <c r="M866" s="666">
        <v>439.94</v>
      </c>
      <c r="N866" s="665">
        <v>1</v>
      </c>
      <c r="O866" s="748">
        <v>1</v>
      </c>
      <c r="P866" s="666">
        <v>439.94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4</v>
      </c>
      <c r="B867" s="665" t="s">
        <v>2184</v>
      </c>
      <c r="C867" s="665" t="s">
        <v>2432</v>
      </c>
      <c r="D867" s="746" t="s">
        <v>3721</v>
      </c>
      <c r="E867" s="747" t="s">
        <v>2478</v>
      </c>
      <c r="F867" s="665" t="s">
        <v>2428</v>
      </c>
      <c r="G867" s="665" t="s">
        <v>2667</v>
      </c>
      <c r="H867" s="665" t="s">
        <v>545</v>
      </c>
      <c r="I867" s="665" t="s">
        <v>3658</v>
      </c>
      <c r="J867" s="665" t="s">
        <v>2675</v>
      </c>
      <c r="K867" s="665" t="s">
        <v>3659</v>
      </c>
      <c r="L867" s="666">
        <v>584.38</v>
      </c>
      <c r="M867" s="666">
        <v>584.38</v>
      </c>
      <c r="N867" s="665">
        <v>1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4</v>
      </c>
      <c r="B868" s="665" t="s">
        <v>2184</v>
      </c>
      <c r="C868" s="665" t="s">
        <v>2432</v>
      </c>
      <c r="D868" s="746" t="s">
        <v>3721</v>
      </c>
      <c r="E868" s="747" t="s">
        <v>2478</v>
      </c>
      <c r="F868" s="665" t="s">
        <v>2428</v>
      </c>
      <c r="G868" s="665" t="s">
        <v>2685</v>
      </c>
      <c r="H868" s="665" t="s">
        <v>545</v>
      </c>
      <c r="I868" s="665" t="s">
        <v>2914</v>
      </c>
      <c r="J868" s="665" t="s">
        <v>2915</v>
      </c>
      <c r="K868" s="665" t="s">
        <v>2916</v>
      </c>
      <c r="L868" s="666">
        <v>410</v>
      </c>
      <c r="M868" s="666">
        <v>12300</v>
      </c>
      <c r="N868" s="665">
        <v>30</v>
      </c>
      <c r="O868" s="748">
        <v>30</v>
      </c>
      <c r="P868" s="666">
        <v>12300</v>
      </c>
      <c r="Q868" s="681">
        <v>1</v>
      </c>
      <c r="R868" s="665">
        <v>30</v>
      </c>
      <c r="S868" s="681">
        <v>1</v>
      </c>
      <c r="T868" s="748">
        <v>30</v>
      </c>
      <c r="U868" s="704">
        <v>1</v>
      </c>
    </row>
    <row r="869" spans="1:21" ht="14.4" customHeight="1" x14ac:dyDescent="0.3">
      <c r="A869" s="664">
        <v>4</v>
      </c>
      <c r="B869" s="665" t="s">
        <v>2184</v>
      </c>
      <c r="C869" s="665" t="s">
        <v>2432</v>
      </c>
      <c r="D869" s="746" t="s">
        <v>3721</v>
      </c>
      <c r="E869" s="747" t="s">
        <v>2478</v>
      </c>
      <c r="F869" s="665" t="s">
        <v>2428</v>
      </c>
      <c r="G869" s="665" t="s">
        <v>2917</v>
      </c>
      <c r="H869" s="665" t="s">
        <v>545</v>
      </c>
      <c r="I869" s="665" t="s">
        <v>2918</v>
      </c>
      <c r="J869" s="665" t="s">
        <v>2919</v>
      </c>
      <c r="K869" s="665" t="s">
        <v>2920</v>
      </c>
      <c r="L869" s="666">
        <v>900</v>
      </c>
      <c r="M869" s="666">
        <v>14400</v>
      </c>
      <c r="N869" s="665">
        <v>16</v>
      </c>
      <c r="O869" s="748">
        <v>16</v>
      </c>
      <c r="P869" s="666">
        <v>4500</v>
      </c>
      <c r="Q869" s="681">
        <v>0.3125</v>
      </c>
      <c r="R869" s="665">
        <v>5</v>
      </c>
      <c r="S869" s="681">
        <v>0.3125</v>
      </c>
      <c r="T869" s="748">
        <v>5</v>
      </c>
      <c r="U869" s="704">
        <v>0.3125</v>
      </c>
    </row>
    <row r="870" spans="1:21" ht="14.4" customHeight="1" x14ac:dyDescent="0.3">
      <c r="A870" s="664">
        <v>4</v>
      </c>
      <c r="B870" s="665" t="s">
        <v>2184</v>
      </c>
      <c r="C870" s="665" t="s">
        <v>2432</v>
      </c>
      <c r="D870" s="746" t="s">
        <v>3721</v>
      </c>
      <c r="E870" s="747" t="s">
        <v>2478</v>
      </c>
      <c r="F870" s="665" t="s">
        <v>2428</v>
      </c>
      <c r="G870" s="665" t="s">
        <v>2917</v>
      </c>
      <c r="H870" s="665" t="s">
        <v>545</v>
      </c>
      <c r="I870" s="665" t="s">
        <v>2965</v>
      </c>
      <c r="J870" s="665" t="s">
        <v>2966</v>
      </c>
      <c r="K870" s="665" t="s">
        <v>2967</v>
      </c>
      <c r="L870" s="666">
        <v>378.48</v>
      </c>
      <c r="M870" s="666">
        <v>1135.44</v>
      </c>
      <c r="N870" s="665">
        <v>3</v>
      </c>
      <c r="O870" s="748">
        <v>3</v>
      </c>
      <c r="P870" s="666">
        <v>756.96</v>
      </c>
      <c r="Q870" s="681">
        <v>0.66666666666666663</v>
      </c>
      <c r="R870" s="665">
        <v>2</v>
      </c>
      <c r="S870" s="681">
        <v>0.66666666666666663</v>
      </c>
      <c r="T870" s="748">
        <v>2</v>
      </c>
      <c r="U870" s="704">
        <v>0.66666666666666663</v>
      </c>
    </row>
    <row r="871" spans="1:21" ht="14.4" customHeight="1" x14ac:dyDescent="0.3">
      <c r="A871" s="664">
        <v>4</v>
      </c>
      <c r="B871" s="665" t="s">
        <v>2184</v>
      </c>
      <c r="C871" s="665" t="s">
        <v>2434</v>
      </c>
      <c r="D871" s="746" t="s">
        <v>3722</v>
      </c>
      <c r="E871" s="747" t="s">
        <v>2443</v>
      </c>
      <c r="F871" s="665" t="s">
        <v>2426</v>
      </c>
      <c r="G871" s="665" t="s">
        <v>3550</v>
      </c>
      <c r="H871" s="665" t="s">
        <v>545</v>
      </c>
      <c r="I871" s="665" t="s">
        <v>3551</v>
      </c>
      <c r="J871" s="665" t="s">
        <v>3552</v>
      </c>
      <c r="K871" s="665" t="s">
        <v>3553</v>
      </c>
      <c r="L871" s="666">
        <v>61.44</v>
      </c>
      <c r="M871" s="666">
        <v>61.44</v>
      </c>
      <c r="N871" s="665">
        <v>1</v>
      </c>
      <c r="O871" s="748">
        <v>0.5</v>
      </c>
      <c r="P871" s="666">
        <v>61.44</v>
      </c>
      <c r="Q871" s="681">
        <v>1</v>
      </c>
      <c r="R871" s="665">
        <v>1</v>
      </c>
      <c r="S871" s="681">
        <v>1</v>
      </c>
      <c r="T871" s="748">
        <v>0.5</v>
      </c>
      <c r="U871" s="704">
        <v>1</v>
      </c>
    </row>
    <row r="872" spans="1:21" ht="14.4" customHeight="1" x14ac:dyDescent="0.3">
      <c r="A872" s="664">
        <v>4</v>
      </c>
      <c r="B872" s="665" t="s">
        <v>2184</v>
      </c>
      <c r="C872" s="665" t="s">
        <v>2434</v>
      </c>
      <c r="D872" s="746" t="s">
        <v>3722</v>
      </c>
      <c r="E872" s="747" t="s">
        <v>2443</v>
      </c>
      <c r="F872" s="665" t="s">
        <v>2426</v>
      </c>
      <c r="G872" s="665" t="s">
        <v>2934</v>
      </c>
      <c r="H872" s="665" t="s">
        <v>545</v>
      </c>
      <c r="I872" s="665" t="s">
        <v>718</v>
      </c>
      <c r="J872" s="665" t="s">
        <v>719</v>
      </c>
      <c r="K872" s="665" t="s">
        <v>2935</v>
      </c>
      <c r="L872" s="666">
        <v>107.27</v>
      </c>
      <c r="M872" s="666">
        <v>214.54</v>
      </c>
      <c r="N872" s="665">
        <v>2</v>
      </c>
      <c r="O872" s="748">
        <v>1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4</v>
      </c>
      <c r="B873" s="665" t="s">
        <v>2184</v>
      </c>
      <c r="C873" s="665" t="s">
        <v>2434</v>
      </c>
      <c r="D873" s="746" t="s">
        <v>3722</v>
      </c>
      <c r="E873" s="747" t="s">
        <v>2443</v>
      </c>
      <c r="F873" s="665" t="s">
        <v>2426</v>
      </c>
      <c r="G873" s="665" t="s">
        <v>2650</v>
      </c>
      <c r="H873" s="665" t="s">
        <v>545</v>
      </c>
      <c r="I873" s="665" t="s">
        <v>2651</v>
      </c>
      <c r="J873" s="665" t="s">
        <v>2652</v>
      </c>
      <c r="K873" s="665" t="s">
        <v>2653</v>
      </c>
      <c r="L873" s="666">
        <v>98.75</v>
      </c>
      <c r="M873" s="666">
        <v>1185</v>
      </c>
      <c r="N873" s="665">
        <v>12</v>
      </c>
      <c r="O873" s="748">
        <v>1.5</v>
      </c>
      <c r="P873" s="666">
        <v>98.75</v>
      </c>
      <c r="Q873" s="681">
        <v>8.3333333333333329E-2</v>
      </c>
      <c r="R873" s="665">
        <v>1</v>
      </c>
      <c r="S873" s="681">
        <v>8.3333333333333329E-2</v>
      </c>
      <c r="T873" s="748">
        <v>0.5</v>
      </c>
      <c r="U873" s="704">
        <v>0.33333333333333331</v>
      </c>
    </row>
    <row r="874" spans="1:21" ht="14.4" customHeight="1" x14ac:dyDescent="0.3">
      <c r="A874" s="664">
        <v>4</v>
      </c>
      <c r="B874" s="665" t="s">
        <v>2184</v>
      </c>
      <c r="C874" s="665" t="s">
        <v>2434</v>
      </c>
      <c r="D874" s="746" t="s">
        <v>3722</v>
      </c>
      <c r="E874" s="747" t="s">
        <v>2443</v>
      </c>
      <c r="F874" s="665" t="s">
        <v>2426</v>
      </c>
      <c r="G874" s="665" t="s">
        <v>3010</v>
      </c>
      <c r="H874" s="665" t="s">
        <v>1027</v>
      </c>
      <c r="I874" s="665" t="s">
        <v>3011</v>
      </c>
      <c r="J874" s="665" t="s">
        <v>2270</v>
      </c>
      <c r="K874" s="665" t="s">
        <v>3012</v>
      </c>
      <c r="L874" s="666">
        <v>115.27</v>
      </c>
      <c r="M874" s="666">
        <v>461.08</v>
      </c>
      <c r="N874" s="665">
        <v>4</v>
      </c>
      <c r="O874" s="748">
        <v>2</v>
      </c>
      <c r="P874" s="666">
        <v>461.08</v>
      </c>
      <c r="Q874" s="681">
        <v>1</v>
      </c>
      <c r="R874" s="665">
        <v>4</v>
      </c>
      <c r="S874" s="681">
        <v>1</v>
      </c>
      <c r="T874" s="748">
        <v>2</v>
      </c>
      <c r="U874" s="704">
        <v>1</v>
      </c>
    </row>
    <row r="875" spans="1:21" ht="14.4" customHeight="1" x14ac:dyDescent="0.3">
      <c r="A875" s="664">
        <v>4</v>
      </c>
      <c r="B875" s="665" t="s">
        <v>2184</v>
      </c>
      <c r="C875" s="665" t="s">
        <v>2434</v>
      </c>
      <c r="D875" s="746" t="s">
        <v>3722</v>
      </c>
      <c r="E875" s="747" t="s">
        <v>2443</v>
      </c>
      <c r="F875" s="665" t="s">
        <v>2426</v>
      </c>
      <c r="G875" s="665" t="s">
        <v>2694</v>
      </c>
      <c r="H875" s="665" t="s">
        <v>545</v>
      </c>
      <c r="I875" s="665" t="s">
        <v>714</v>
      </c>
      <c r="J875" s="665" t="s">
        <v>715</v>
      </c>
      <c r="K875" s="665" t="s">
        <v>2695</v>
      </c>
      <c r="L875" s="666">
        <v>256.67</v>
      </c>
      <c r="M875" s="666">
        <v>256.67</v>
      </c>
      <c r="N875" s="665">
        <v>1</v>
      </c>
      <c r="O875" s="748">
        <v>1</v>
      </c>
      <c r="P875" s="666">
        <v>256.67</v>
      </c>
      <c r="Q875" s="681">
        <v>1</v>
      </c>
      <c r="R875" s="665">
        <v>1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4</v>
      </c>
      <c r="B876" s="665" t="s">
        <v>2184</v>
      </c>
      <c r="C876" s="665" t="s">
        <v>2434</v>
      </c>
      <c r="D876" s="746" t="s">
        <v>3722</v>
      </c>
      <c r="E876" s="747" t="s">
        <v>2443</v>
      </c>
      <c r="F876" s="665" t="s">
        <v>2426</v>
      </c>
      <c r="G876" s="665" t="s">
        <v>2492</v>
      </c>
      <c r="H876" s="665" t="s">
        <v>545</v>
      </c>
      <c r="I876" s="665" t="s">
        <v>1531</v>
      </c>
      <c r="J876" s="665" t="s">
        <v>1532</v>
      </c>
      <c r="K876" s="665" t="s">
        <v>1533</v>
      </c>
      <c r="L876" s="666">
        <v>301.2</v>
      </c>
      <c r="M876" s="666">
        <v>602.4</v>
      </c>
      <c r="N876" s="665">
        <v>2</v>
      </c>
      <c r="O876" s="748">
        <v>0.5</v>
      </c>
      <c r="P876" s="666">
        <v>602.4</v>
      </c>
      <c r="Q876" s="681">
        <v>1</v>
      </c>
      <c r="R876" s="665">
        <v>2</v>
      </c>
      <c r="S876" s="681">
        <v>1</v>
      </c>
      <c r="T876" s="748">
        <v>0.5</v>
      </c>
      <c r="U876" s="704">
        <v>1</v>
      </c>
    </row>
    <row r="877" spans="1:21" ht="14.4" customHeight="1" x14ac:dyDescent="0.3">
      <c r="A877" s="664">
        <v>4</v>
      </c>
      <c r="B877" s="665" t="s">
        <v>2184</v>
      </c>
      <c r="C877" s="665" t="s">
        <v>2434</v>
      </c>
      <c r="D877" s="746" t="s">
        <v>3722</v>
      </c>
      <c r="E877" s="747" t="s">
        <v>2443</v>
      </c>
      <c r="F877" s="665" t="s">
        <v>2426</v>
      </c>
      <c r="G877" s="665" t="s">
        <v>2492</v>
      </c>
      <c r="H877" s="665" t="s">
        <v>545</v>
      </c>
      <c r="I877" s="665" t="s">
        <v>2507</v>
      </c>
      <c r="J877" s="665" t="s">
        <v>1532</v>
      </c>
      <c r="K877" s="665" t="s">
        <v>1533</v>
      </c>
      <c r="L877" s="666">
        <v>185.26</v>
      </c>
      <c r="M877" s="666">
        <v>4260.9799999999996</v>
      </c>
      <c r="N877" s="665">
        <v>23</v>
      </c>
      <c r="O877" s="748">
        <v>7</v>
      </c>
      <c r="P877" s="666">
        <v>2223.12</v>
      </c>
      <c r="Q877" s="681">
        <v>0.52173913043478259</v>
      </c>
      <c r="R877" s="665">
        <v>12</v>
      </c>
      <c r="S877" s="681">
        <v>0.52173913043478259</v>
      </c>
      <c r="T877" s="748">
        <v>3</v>
      </c>
      <c r="U877" s="704">
        <v>0.42857142857142855</v>
      </c>
    </row>
    <row r="878" spans="1:21" ht="14.4" customHeight="1" x14ac:dyDescent="0.3">
      <c r="A878" s="664">
        <v>4</v>
      </c>
      <c r="B878" s="665" t="s">
        <v>2184</v>
      </c>
      <c r="C878" s="665" t="s">
        <v>2434</v>
      </c>
      <c r="D878" s="746" t="s">
        <v>3722</v>
      </c>
      <c r="E878" s="747" t="s">
        <v>2443</v>
      </c>
      <c r="F878" s="665" t="s">
        <v>2426</v>
      </c>
      <c r="G878" s="665" t="s">
        <v>2500</v>
      </c>
      <c r="H878" s="665" t="s">
        <v>1027</v>
      </c>
      <c r="I878" s="665" t="s">
        <v>2989</v>
      </c>
      <c r="J878" s="665" t="s">
        <v>1138</v>
      </c>
      <c r="K878" s="665" t="s">
        <v>1139</v>
      </c>
      <c r="L878" s="666">
        <v>102.93</v>
      </c>
      <c r="M878" s="666">
        <v>411.72</v>
      </c>
      <c r="N878" s="665">
        <v>4</v>
      </c>
      <c r="O878" s="748">
        <v>1</v>
      </c>
      <c r="P878" s="666">
        <v>205.86</v>
      </c>
      <c r="Q878" s="681">
        <v>0.5</v>
      </c>
      <c r="R878" s="665">
        <v>2</v>
      </c>
      <c r="S878" s="681">
        <v>0.5</v>
      </c>
      <c r="T878" s="748">
        <v>0.5</v>
      </c>
      <c r="U878" s="704">
        <v>0.5</v>
      </c>
    </row>
    <row r="879" spans="1:21" ht="14.4" customHeight="1" x14ac:dyDescent="0.3">
      <c r="A879" s="664">
        <v>4</v>
      </c>
      <c r="B879" s="665" t="s">
        <v>2184</v>
      </c>
      <c r="C879" s="665" t="s">
        <v>2434</v>
      </c>
      <c r="D879" s="746" t="s">
        <v>3722</v>
      </c>
      <c r="E879" s="747" t="s">
        <v>2443</v>
      </c>
      <c r="F879" s="665" t="s">
        <v>2426</v>
      </c>
      <c r="G879" s="665" t="s">
        <v>2700</v>
      </c>
      <c r="H879" s="665" t="s">
        <v>545</v>
      </c>
      <c r="I879" s="665" t="s">
        <v>2704</v>
      </c>
      <c r="J879" s="665" t="s">
        <v>2705</v>
      </c>
      <c r="K879" s="665" t="s">
        <v>2706</v>
      </c>
      <c r="L879" s="666">
        <v>256.67</v>
      </c>
      <c r="M879" s="666">
        <v>256.67</v>
      </c>
      <c r="N879" s="665">
        <v>1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4</v>
      </c>
      <c r="B880" s="665" t="s">
        <v>2184</v>
      </c>
      <c r="C880" s="665" t="s">
        <v>2434</v>
      </c>
      <c r="D880" s="746" t="s">
        <v>3722</v>
      </c>
      <c r="E880" s="747" t="s">
        <v>2443</v>
      </c>
      <c r="F880" s="665" t="s">
        <v>2426</v>
      </c>
      <c r="G880" s="665" t="s">
        <v>3660</v>
      </c>
      <c r="H880" s="665" t="s">
        <v>545</v>
      </c>
      <c r="I880" s="665" t="s">
        <v>3661</v>
      </c>
      <c r="J880" s="665" t="s">
        <v>3662</v>
      </c>
      <c r="K880" s="665" t="s">
        <v>1139</v>
      </c>
      <c r="L880" s="666">
        <v>0</v>
      </c>
      <c r="M880" s="666">
        <v>0</v>
      </c>
      <c r="N880" s="665">
        <v>6</v>
      </c>
      <c r="O880" s="748">
        <v>1.5</v>
      </c>
      <c r="P880" s="666">
        <v>0</v>
      </c>
      <c r="Q880" s="681"/>
      <c r="R880" s="665">
        <v>2</v>
      </c>
      <c r="S880" s="681">
        <v>0.33333333333333331</v>
      </c>
      <c r="T880" s="748">
        <v>0.5</v>
      </c>
      <c r="U880" s="704">
        <v>0.33333333333333331</v>
      </c>
    </row>
    <row r="881" spans="1:21" ht="14.4" customHeight="1" x14ac:dyDescent="0.3">
      <c r="A881" s="664">
        <v>4</v>
      </c>
      <c r="B881" s="665" t="s">
        <v>2184</v>
      </c>
      <c r="C881" s="665" t="s">
        <v>2434</v>
      </c>
      <c r="D881" s="746" t="s">
        <v>3722</v>
      </c>
      <c r="E881" s="747" t="s">
        <v>2443</v>
      </c>
      <c r="F881" s="665" t="s">
        <v>2426</v>
      </c>
      <c r="G881" s="665" t="s">
        <v>2712</v>
      </c>
      <c r="H881" s="665" t="s">
        <v>545</v>
      </c>
      <c r="I881" s="665" t="s">
        <v>965</v>
      </c>
      <c r="J881" s="665" t="s">
        <v>966</v>
      </c>
      <c r="K881" s="665" t="s">
        <v>2713</v>
      </c>
      <c r="L881" s="666">
        <v>96.81</v>
      </c>
      <c r="M881" s="666">
        <v>1355.34</v>
      </c>
      <c r="N881" s="665">
        <v>14</v>
      </c>
      <c r="O881" s="748">
        <v>2</v>
      </c>
      <c r="P881" s="666">
        <v>484.05</v>
      </c>
      <c r="Q881" s="681">
        <v>0.35714285714285715</v>
      </c>
      <c r="R881" s="665">
        <v>5</v>
      </c>
      <c r="S881" s="681">
        <v>0.35714285714285715</v>
      </c>
      <c r="T881" s="748">
        <v>1</v>
      </c>
      <c r="U881" s="704">
        <v>0.5</v>
      </c>
    </row>
    <row r="882" spans="1:21" ht="14.4" customHeight="1" x14ac:dyDescent="0.3">
      <c r="A882" s="664">
        <v>4</v>
      </c>
      <c r="B882" s="665" t="s">
        <v>2184</v>
      </c>
      <c r="C882" s="665" t="s">
        <v>2434</v>
      </c>
      <c r="D882" s="746" t="s">
        <v>3722</v>
      </c>
      <c r="E882" s="747" t="s">
        <v>2443</v>
      </c>
      <c r="F882" s="665" t="s">
        <v>2426</v>
      </c>
      <c r="G882" s="665" t="s">
        <v>2493</v>
      </c>
      <c r="H882" s="665" t="s">
        <v>1027</v>
      </c>
      <c r="I882" s="665" t="s">
        <v>1118</v>
      </c>
      <c r="J882" s="665" t="s">
        <v>1119</v>
      </c>
      <c r="K882" s="665" t="s">
        <v>1120</v>
      </c>
      <c r="L882" s="666">
        <v>133.94</v>
      </c>
      <c r="M882" s="666">
        <v>2009.1</v>
      </c>
      <c r="N882" s="665">
        <v>15</v>
      </c>
      <c r="O882" s="748">
        <v>3</v>
      </c>
      <c r="P882" s="666">
        <v>2009.1</v>
      </c>
      <c r="Q882" s="681">
        <v>1</v>
      </c>
      <c r="R882" s="665">
        <v>15</v>
      </c>
      <c r="S882" s="681">
        <v>1</v>
      </c>
      <c r="T882" s="748">
        <v>3</v>
      </c>
      <c r="U882" s="704">
        <v>1</v>
      </c>
    </row>
    <row r="883" spans="1:21" ht="14.4" customHeight="1" x14ac:dyDescent="0.3">
      <c r="A883" s="664">
        <v>4</v>
      </c>
      <c r="B883" s="665" t="s">
        <v>2184</v>
      </c>
      <c r="C883" s="665" t="s">
        <v>2434</v>
      </c>
      <c r="D883" s="746" t="s">
        <v>3722</v>
      </c>
      <c r="E883" s="747" t="s">
        <v>2443</v>
      </c>
      <c r="F883" s="665" t="s">
        <v>2426</v>
      </c>
      <c r="G883" s="665" t="s">
        <v>2493</v>
      </c>
      <c r="H883" s="665" t="s">
        <v>545</v>
      </c>
      <c r="I883" s="665" t="s">
        <v>3027</v>
      </c>
      <c r="J883" s="665" t="s">
        <v>3028</v>
      </c>
      <c r="K883" s="665" t="s">
        <v>3029</v>
      </c>
      <c r="L883" s="666">
        <v>133.94</v>
      </c>
      <c r="M883" s="666">
        <v>4553.96</v>
      </c>
      <c r="N883" s="665">
        <v>34</v>
      </c>
      <c r="O883" s="748">
        <v>7</v>
      </c>
      <c r="P883" s="666">
        <v>1607.28</v>
      </c>
      <c r="Q883" s="681">
        <v>0.3529411764705882</v>
      </c>
      <c r="R883" s="665">
        <v>12</v>
      </c>
      <c r="S883" s="681">
        <v>0.35294117647058826</v>
      </c>
      <c r="T883" s="748">
        <v>2.5</v>
      </c>
      <c r="U883" s="704">
        <v>0.35714285714285715</v>
      </c>
    </row>
    <row r="884" spans="1:21" ht="14.4" customHeight="1" x14ac:dyDescent="0.3">
      <c r="A884" s="664">
        <v>4</v>
      </c>
      <c r="B884" s="665" t="s">
        <v>2184</v>
      </c>
      <c r="C884" s="665" t="s">
        <v>2434</v>
      </c>
      <c r="D884" s="746" t="s">
        <v>3722</v>
      </c>
      <c r="E884" s="747" t="s">
        <v>2443</v>
      </c>
      <c r="F884" s="665" t="s">
        <v>2428</v>
      </c>
      <c r="G884" s="665" t="s">
        <v>3663</v>
      </c>
      <c r="H884" s="665" t="s">
        <v>545</v>
      </c>
      <c r="I884" s="665" t="s">
        <v>3664</v>
      </c>
      <c r="J884" s="665" t="s">
        <v>3665</v>
      </c>
      <c r="K884" s="665" t="s">
        <v>3666</v>
      </c>
      <c r="L884" s="666">
        <v>29732</v>
      </c>
      <c r="M884" s="666">
        <v>29732</v>
      </c>
      <c r="N884" s="665">
        <v>1</v>
      </c>
      <c r="O884" s="748">
        <v>1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4</v>
      </c>
      <c r="B885" s="665" t="s">
        <v>2184</v>
      </c>
      <c r="C885" s="665" t="s">
        <v>2434</v>
      </c>
      <c r="D885" s="746" t="s">
        <v>3722</v>
      </c>
      <c r="E885" s="747" t="s">
        <v>2443</v>
      </c>
      <c r="F885" s="665" t="s">
        <v>2428</v>
      </c>
      <c r="G885" s="665" t="s">
        <v>2685</v>
      </c>
      <c r="H885" s="665" t="s">
        <v>545</v>
      </c>
      <c r="I885" s="665" t="s">
        <v>2914</v>
      </c>
      <c r="J885" s="665" t="s">
        <v>2915</v>
      </c>
      <c r="K885" s="665" t="s">
        <v>2916</v>
      </c>
      <c r="L885" s="666">
        <v>410</v>
      </c>
      <c r="M885" s="666">
        <v>2870</v>
      </c>
      <c r="N885" s="665">
        <v>7</v>
      </c>
      <c r="O885" s="748">
        <v>7</v>
      </c>
      <c r="P885" s="666">
        <v>2050</v>
      </c>
      <c r="Q885" s="681">
        <v>0.7142857142857143</v>
      </c>
      <c r="R885" s="665">
        <v>5</v>
      </c>
      <c r="S885" s="681">
        <v>0.7142857142857143</v>
      </c>
      <c r="T885" s="748">
        <v>5</v>
      </c>
      <c r="U885" s="704">
        <v>0.7142857142857143</v>
      </c>
    </row>
    <row r="886" spans="1:21" ht="14.4" customHeight="1" x14ac:dyDescent="0.3">
      <c r="A886" s="664">
        <v>4</v>
      </c>
      <c r="B886" s="665" t="s">
        <v>2184</v>
      </c>
      <c r="C886" s="665" t="s">
        <v>2434</v>
      </c>
      <c r="D886" s="746" t="s">
        <v>3722</v>
      </c>
      <c r="E886" s="747" t="s">
        <v>2443</v>
      </c>
      <c r="F886" s="665" t="s">
        <v>2428</v>
      </c>
      <c r="G886" s="665" t="s">
        <v>2917</v>
      </c>
      <c r="H886" s="665" t="s">
        <v>545</v>
      </c>
      <c r="I886" s="665" t="s">
        <v>2918</v>
      </c>
      <c r="J886" s="665" t="s">
        <v>2919</v>
      </c>
      <c r="K886" s="665" t="s">
        <v>2920</v>
      </c>
      <c r="L886" s="666">
        <v>900</v>
      </c>
      <c r="M886" s="666">
        <v>900</v>
      </c>
      <c r="N886" s="665">
        <v>1</v>
      </c>
      <c r="O886" s="748">
        <v>1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4</v>
      </c>
      <c r="B887" s="665" t="s">
        <v>2184</v>
      </c>
      <c r="C887" s="665" t="s">
        <v>2434</v>
      </c>
      <c r="D887" s="746" t="s">
        <v>3722</v>
      </c>
      <c r="E887" s="747" t="s">
        <v>2445</v>
      </c>
      <c r="F887" s="665" t="s">
        <v>2426</v>
      </c>
      <c r="G887" s="665" t="s">
        <v>2694</v>
      </c>
      <c r="H887" s="665" t="s">
        <v>545</v>
      </c>
      <c r="I887" s="665" t="s">
        <v>714</v>
      </c>
      <c r="J887" s="665" t="s">
        <v>715</v>
      </c>
      <c r="K887" s="665" t="s">
        <v>2695</v>
      </c>
      <c r="L887" s="666">
        <v>256.67</v>
      </c>
      <c r="M887" s="666">
        <v>256.67</v>
      </c>
      <c r="N887" s="665">
        <v>1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4</v>
      </c>
      <c r="B888" s="665" t="s">
        <v>2184</v>
      </c>
      <c r="C888" s="665" t="s">
        <v>2434</v>
      </c>
      <c r="D888" s="746" t="s">
        <v>3722</v>
      </c>
      <c r="E888" s="747" t="s">
        <v>2445</v>
      </c>
      <c r="F888" s="665" t="s">
        <v>2426</v>
      </c>
      <c r="G888" s="665" t="s">
        <v>2492</v>
      </c>
      <c r="H888" s="665" t="s">
        <v>545</v>
      </c>
      <c r="I888" s="665" t="s">
        <v>2507</v>
      </c>
      <c r="J888" s="665" t="s">
        <v>1532</v>
      </c>
      <c r="K888" s="665" t="s">
        <v>1533</v>
      </c>
      <c r="L888" s="666">
        <v>185.26</v>
      </c>
      <c r="M888" s="666">
        <v>185.26</v>
      </c>
      <c r="N888" s="665">
        <v>1</v>
      </c>
      <c r="O888" s="748">
        <v>0.5</v>
      </c>
      <c r="P888" s="666">
        <v>185.26</v>
      </c>
      <c r="Q888" s="681">
        <v>1</v>
      </c>
      <c r="R888" s="665">
        <v>1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4</v>
      </c>
      <c r="B889" s="665" t="s">
        <v>2184</v>
      </c>
      <c r="C889" s="665" t="s">
        <v>2434</v>
      </c>
      <c r="D889" s="746" t="s">
        <v>3722</v>
      </c>
      <c r="E889" s="747" t="s">
        <v>2445</v>
      </c>
      <c r="F889" s="665" t="s">
        <v>2426</v>
      </c>
      <c r="G889" s="665" t="s">
        <v>2493</v>
      </c>
      <c r="H889" s="665" t="s">
        <v>1027</v>
      </c>
      <c r="I889" s="665" t="s">
        <v>1118</v>
      </c>
      <c r="J889" s="665" t="s">
        <v>1119</v>
      </c>
      <c r="K889" s="665" t="s">
        <v>1120</v>
      </c>
      <c r="L889" s="666">
        <v>133.94</v>
      </c>
      <c r="M889" s="666">
        <v>133.94</v>
      </c>
      <c r="N889" s="665">
        <v>1</v>
      </c>
      <c r="O889" s="748">
        <v>0.5</v>
      </c>
      <c r="P889" s="666">
        <v>133.94</v>
      </c>
      <c r="Q889" s="681">
        <v>1</v>
      </c>
      <c r="R889" s="665">
        <v>1</v>
      </c>
      <c r="S889" s="681">
        <v>1</v>
      </c>
      <c r="T889" s="748">
        <v>0.5</v>
      </c>
      <c r="U889" s="704">
        <v>1</v>
      </c>
    </row>
    <row r="890" spans="1:21" ht="14.4" customHeight="1" x14ac:dyDescent="0.3">
      <c r="A890" s="664">
        <v>4</v>
      </c>
      <c r="B890" s="665" t="s">
        <v>2184</v>
      </c>
      <c r="C890" s="665" t="s">
        <v>2434</v>
      </c>
      <c r="D890" s="746" t="s">
        <v>3722</v>
      </c>
      <c r="E890" s="747" t="s">
        <v>2450</v>
      </c>
      <c r="F890" s="665" t="s">
        <v>2426</v>
      </c>
      <c r="G890" s="665" t="s">
        <v>3000</v>
      </c>
      <c r="H890" s="665" t="s">
        <v>545</v>
      </c>
      <c r="I890" s="665" t="s">
        <v>3335</v>
      </c>
      <c r="J890" s="665" t="s">
        <v>3336</v>
      </c>
      <c r="K890" s="665" t="s">
        <v>2367</v>
      </c>
      <c r="L890" s="666">
        <v>4.7</v>
      </c>
      <c r="M890" s="666">
        <v>9.4</v>
      </c>
      <c r="N890" s="665">
        <v>2</v>
      </c>
      <c r="O890" s="748">
        <v>0.5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4</v>
      </c>
      <c r="B891" s="665" t="s">
        <v>2184</v>
      </c>
      <c r="C891" s="665" t="s">
        <v>2434</v>
      </c>
      <c r="D891" s="746" t="s">
        <v>3722</v>
      </c>
      <c r="E891" s="747" t="s">
        <v>2450</v>
      </c>
      <c r="F891" s="665" t="s">
        <v>2426</v>
      </c>
      <c r="G891" s="665" t="s">
        <v>3548</v>
      </c>
      <c r="H891" s="665" t="s">
        <v>545</v>
      </c>
      <c r="I891" s="665" t="s">
        <v>857</v>
      </c>
      <c r="J891" s="665" t="s">
        <v>611</v>
      </c>
      <c r="K891" s="665" t="s">
        <v>3549</v>
      </c>
      <c r="L891" s="666">
        <v>33.840000000000003</v>
      </c>
      <c r="M891" s="666">
        <v>33.840000000000003</v>
      </c>
      <c r="N891" s="665">
        <v>1</v>
      </c>
      <c r="O891" s="748">
        <v>1</v>
      </c>
      <c r="P891" s="666">
        <v>33.840000000000003</v>
      </c>
      <c r="Q891" s="681">
        <v>1</v>
      </c>
      <c r="R891" s="665">
        <v>1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4</v>
      </c>
      <c r="B892" s="665" t="s">
        <v>2184</v>
      </c>
      <c r="C892" s="665" t="s">
        <v>2434</v>
      </c>
      <c r="D892" s="746" t="s">
        <v>3722</v>
      </c>
      <c r="E892" s="747" t="s">
        <v>2450</v>
      </c>
      <c r="F892" s="665" t="s">
        <v>2426</v>
      </c>
      <c r="G892" s="665" t="s">
        <v>3550</v>
      </c>
      <c r="H892" s="665" t="s">
        <v>545</v>
      </c>
      <c r="I892" s="665" t="s">
        <v>3551</v>
      </c>
      <c r="J892" s="665" t="s">
        <v>3552</v>
      </c>
      <c r="K892" s="665" t="s">
        <v>3553</v>
      </c>
      <c r="L892" s="666">
        <v>61.44</v>
      </c>
      <c r="M892" s="666">
        <v>122.88</v>
      </c>
      <c r="N892" s="665">
        <v>2</v>
      </c>
      <c r="O892" s="748">
        <v>1</v>
      </c>
      <c r="P892" s="666">
        <v>61.44</v>
      </c>
      <c r="Q892" s="681">
        <v>0.5</v>
      </c>
      <c r="R892" s="665">
        <v>1</v>
      </c>
      <c r="S892" s="681">
        <v>0.5</v>
      </c>
      <c r="T892" s="748">
        <v>0.5</v>
      </c>
      <c r="U892" s="704">
        <v>0.5</v>
      </c>
    </row>
    <row r="893" spans="1:21" ht="14.4" customHeight="1" x14ac:dyDescent="0.3">
      <c r="A893" s="664">
        <v>4</v>
      </c>
      <c r="B893" s="665" t="s">
        <v>2184</v>
      </c>
      <c r="C893" s="665" t="s">
        <v>2434</v>
      </c>
      <c r="D893" s="746" t="s">
        <v>3722</v>
      </c>
      <c r="E893" s="747" t="s">
        <v>2450</v>
      </c>
      <c r="F893" s="665" t="s">
        <v>2426</v>
      </c>
      <c r="G893" s="665" t="s">
        <v>2479</v>
      </c>
      <c r="H893" s="665" t="s">
        <v>1027</v>
      </c>
      <c r="I893" s="665" t="s">
        <v>1688</v>
      </c>
      <c r="J893" s="665" t="s">
        <v>1129</v>
      </c>
      <c r="K893" s="665" t="s">
        <v>2480</v>
      </c>
      <c r="L893" s="666">
        <v>154.36000000000001</v>
      </c>
      <c r="M893" s="666">
        <v>308.72000000000003</v>
      </c>
      <c r="N893" s="665">
        <v>2</v>
      </c>
      <c r="O893" s="748">
        <v>1</v>
      </c>
      <c r="P893" s="666">
        <v>154.36000000000001</v>
      </c>
      <c r="Q893" s="681">
        <v>0.5</v>
      </c>
      <c r="R893" s="665">
        <v>1</v>
      </c>
      <c r="S893" s="681">
        <v>0.5</v>
      </c>
      <c r="T893" s="748">
        <v>0.5</v>
      </c>
      <c r="U893" s="704">
        <v>0.5</v>
      </c>
    </row>
    <row r="894" spans="1:21" ht="14.4" customHeight="1" x14ac:dyDescent="0.3">
      <c r="A894" s="664">
        <v>4</v>
      </c>
      <c r="B894" s="665" t="s">
        <v>2184</v>
      </c>
      <c r="C894" s="665" t="s">
        <v>2434</v>
      </c>
      <c r="D894" s="746" t="s">
        <v>3722</v>
      </c>
      <c r="E894" s="747" t="s">
        <v>2450</v>
      </c>
      <c r="F894" s="665" t="s">
        <v>2426</v>
      </c>
      <c r="G894" s="665" t="s">
        <v>2934</v>
      </c>
      <c r="H894" s="665" t="s">
        <v>545</v>
      </c>
      <c r="I894" s="665" t="s">
        <v>718</v>
      </c>
      <c r="J894" s="665" t="s">
        <v>719</v>
      </c>
      <c r="K894" s="665" t="s">
        <v>2935</v>
      </c>
      <c r="L894" s="666">
        <v>107.27</v>
      </c>
      <c r="M894" s="666">
        <v>214.54</v>
      </c>
      <c r="N894" s="665">
        <v>2</v>
      </c>
      <c r="O894" s="748">
        <v>1</v>
      </c>
      <c r="P894" s="666"/>
      <c r="Q894" s="681">
        <v>0</v>
      </c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4</v>
      </c>
      <c r="B895" s="665" t="s">
        <v>2184</v>
      </c>
      <c r="C895" s="665" t="s">
        <v>2434</v>
      </c>
      <c r="D895" s="746" t="s">
        <v>3722</v>
      </c>
      <c r="E895" s="747" t="s">
        <v>2450</v>
      </c>
      <c r="F895" s="665" t="s">
        <v>2426</v>
      </c>
      <c r="G895" s="665" t="s">
        <v>2978</v>
      </c>
      <c r="H895" s="665" t="s">
        <v>545</v>
      </c>
      <c r="I895" s="665" t="s">
        <v>3007</v>
      </c>
      <c r="J895" s="665" t="s">
        <v>2980</v>
      </c>
      <c r="K895" s="665" t="s">
        <v>3008</v>
      </c>
      <c r="L895" s="666">
        <v>48.09</v>
      </c>
      <c r="M895" s="666">
        <v>144.27000000000001</v>
      </c>
      <c r="N895" s="665">
        <v>3</v>
      </c>
      <c r="O895" s="748">
        <v>2.5</v>
      </c>
      <c r="P895" s="666">
        <v>144.27000000000001</v>
      </c>
      <c r="Q895" s="681">
        <v>1</v>
      </c>
      <c r="R895" s="665">
        <v>3</v>
      </c>
      <c r="S895" s="681">
        <v>1</v>
      </c>
      <c r="T895" s="748">
        <v>2.5</v>
      </c>
      <c r="U895" s="704">
        <v>1</v>
      </c>
    </row>
    <row r="896" spans="1:21" ht="14.4" customHeight="1" x14ac:dyDescent="0.3">
      <c r="A896" s="664">
        <v>4</v>
      </c>
      <c r="B896" s="665" t="s">
        <v>2184</v>
      </c>
      <c r="C896" s="665" t="s">
        <v>2434</v>
      </c>
      <c r="D896" s="746" t="s">
        <v>3722</v>
      </c>
      <c r="E896" s="747" t="s">
        <v>2450</v>
      </c>
      <c r="F896" s="665" t="s">
        <v>2426</v>
      </c>
      <c r="G896" s="665" t="s">
        <v>2650</v>
      </c>
      <c r="H896" s="665" t="s">
        <v>545</v>
      </c>
      <c r="I896" s="665" t="s">
        <v>2651</v>
      </c>
      <c r="J896" s="665" t="s">
        <v>2652</v>
      </c>
      <c r="K896" s="665" t="s">
        <v>2653</v>
      </c>
      <c r="L896" s="666">
        <v>98.75</v>
      </c>
      <c r="M896" s="666">
        <v>197.5</v>
      </c>
      <c r="N896" s="665">
        <v>2</v>
      </c>
      <c r="O896" s="748">
        <v>1</v>
      </c>
      <c r="P896" s="666">
        <v>98.75</v>
      </c>
      <c r="Q896" s="681">
        <v>0.5</v>
      </c>
      <c r="R896" s="665">
        <v>1</v>
      </c>
      <c r="S896" s="681">
        <v>0.5</v>
      </c>
      <c r="T896" s="748">
        <v>0.5</v>
      </c>
      <c r="U896" s="704">
        <v>0.5</v>
      </c>
    </row>
    <row r="897" spans="1:21" ht="14.4" customHeight="1" x14ac:dyDescent="0.3">
      <c r="A897" s="664">
        <v>4</v>
      </c>
      <c r="B897" s="665" t="s">
        <v>2184</v>
      </c>
      <c r="C897" s="665" t="s">
        <v>2434</v>
      </c>
      <c r="D897" s="746" t="s">
        <v>3722</v>
      </c>
      <c r="E897" s="747" t="s">
        <v>2450</v>
      </c>
      <c r="F897" s="665" t="s">
        <v>2426</v>
      </c>
      <c r="G897" s="665" t="s">
        <v>3010</v>
      </c>
      <c r="H897" s="665" t="s">
        <v>1027</v>
      </c>
      <c r="I897" s="665" t="s">
        <v>3011</v>
      </c>
      <c r="J897" s="665" t="s">
        <v>2270</v>
      </c>
      <c r="K897" s="665" t="s">
        <v>3012</v>
      </c>
      <c r="L897" s="666">
        <v>115.27</v>
      </c>
      <c r="M897" s="666">
        <v>922.16000000000008</v>
      </c>
      <c r="N897" s="665">
        <v>8</v>
      </c>
      <c r="O897" s="748">
        <v>2.5</v>
      </c>
      <c r="P897" s="666">
        <v>345.81</v>
      </c>
      <c r="Q897" s="681">
        <v>0.37499999999999994</v>
      </c>
      <c r="R897" s="665">
        <v>3</v>
      </c>
      <c r="S897" s="681">
        <v>0.375</v>
      </c>
      <c r="T897" s="748">
        <v>0.5</v>
      </c>
      <c r="U897" s="704">
        <v>0.2</v>
      </c>
    </row>
    <row r="898" spans="1:21" ht="14.4" customHeight="1" x14ac:dyDescent="0.3">
      <c r="A898" s="664">
        <v>4</v>
      </c>
      <c r="B898" s="665" t="s">
        <v>2184</v>
      </c>
      <c r="C898" s="665" t="s">
        <v>2434</v>
      </c>
      <c r="D898" s="746" t="s">
        <v>3722</v>
      </c>
      <c r="E898" s="747" t="s">
        <v>2450</v>
      </c>
      <c r="F898" s="665" t="s">
        <v>2426</v>
      </c>
      <c r="G898" s="665" t="s">
        <v>2694</v>
      </c>
      <c r="H898" s="665" t="s">
        <v>545</v>
      </c>
      <c r="I898" s="665" t="s">
        <v>714</v>
      </c>
      <c r="J898" s="665" t="s">
        <v>715</v>
      </c>
      <c r="K898" s="665" t="s">
        <v>2695</v>
      </c>
      <c r="L898" s="666">
        <v>256.67</v>
      </c>
      <c r="M898" s="666">
        <v>1026.68</v>
      </c>
      <c r="N898" s="665">
        <v>4</v>
      </c>
      <c r="O898" s="748">
        <v>4</v>
      </c>
      <c r="P898" s="666">
        <v>770.01</v>
      </c>
      <c r="Q898" s="681">
        <v>0.75</v>
      </c>
      <c r="R898" s="665">
        <v>3</v>
      </c>
      <c r="S898" s="681">
        <v>0.75</v>
      </c>
      <c r="T898" s="748">
        <v>3</v>
      </c>
      <c r="U898" s="704">
        <v>0.75</v>
      </c>
    </row>
    <row r="899" spans="1:21" ht="14.4" customHeight="1" x14ac:dyDescent="0.3">
      <c r="A899" s="664">
        <v>4</v>
      </c>
      <c r="B899" s="665" t="s">
        <v>2184</v>
      </c>
      <c r="C899" s="665" t="s">
        <v>2434</v>
      </c>
      <c r="D899" s="746" t="s">
        <v>3722</v>
      </c>
      <c r="E899" s="747" t="s">
        <v>2450</v>
      </c>
      <c r="F899" s="665" t="s">
        <v>2426</v>
      </c>
      <c r="G899" s="665" t="s">
        <v>3061</v>
      </c>
      <c r="H899" s="665" t="s">
        <v>545</v>
      </c>
      <c r="I899" s="665" t="s">
        <v>3667</v>
      </c>
      <c r="J899" s="665" t="s">
        <v>3063</v>
      </c>
      <c r="K899" s="665" t="s">
        <v>3064</v>
      </c>
      <c r="L899" s="666">
        <v>140.72</v>
      </c>
      <c r="M899" s="666">
        <v>281.44</v>
      </c>
      <c r="N899" s="665">
        <v>2</v>
      </c>
      <c r="O899" s="748">
        <v>1.5</v>
      </c>
      <c r="P899" s="666">
        <v>140.72</v>
      </c>
      <c r="Q899" s="681">
        <v>0.5</v>
      </c>
      <c r="R899" s="665">
        <v>1</v>
      </c>
      <c r="S899" s="681">
        <v>0.5</v>
      </c>
      <c r="T899" s="748">
        <v>1</v>
      </c>
      <c r="U899" s="704">
        <v>0.66666666666666663</v>
      </c>
    </row>
    <row r="900" spans="1:21" ht="14.4" customHeight="1" x14ac:dyDescent="0.3">
      <c r="A900" s="664">
        <v>4</v>
      </c>
      <c r="B900" s="665" t="s">
        <v>2184</v>
      </c>
      <c r="C900" s="665" t="s">
        <v>2434</v>
      </c>
      <c r="D900" s="746" t="s">
        <v>3722</v>
      </c>
      <c r="E900" s="747" t="s">
        <v>2450</v>
      </c>
      <c r="F900" s="665" t="s">
        <v>2426</v>
      </c>
      <c r="G900" s="665" t="s">
        <v>3403</v>
      </c>
      <c r="H900" s="665" t="s">
        <v>545</v>
      </c>
      <c r="I900" s="665" t="s">
        <v>3404</v>
      </c>
      <c r="J900" s="665" t="s">
        <v>3405</v>
      </c>
      <c r="K900" s="665" t="s">
        <v>2278</v>
      </c>
      <c r="L900" s="666">
        <v>38.56</v>
      </c>
      <c r="M900" s="666">
        <v>38.56</v>
      </c>
      <c r="N900" s="665">
        <v>1</v>
      </c>
      <c r="O900" s="748">
        <v>0.5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4</v>
      </c>
      <c r="B901" s="665" t="s">
        <v>2184</v>
      </c>
      <c r="C901" s="665" t="s">
        <v>2434</v>
      </c>
      <c r="D901" s="746" t="s">
        <v>3722</v>
      </c>
      <c r="E901" s="747" t="s">
        <v>2450</v>
      </c>
      <c r="F901" s="665" t="s">
        <v>2426</v>
      </c>
      <c r="G901" s="665" t="s">
        <v>3668</v>
      </c>
      <c r="H901" s="665" t="s">
        <v>1027</v>
      </c>
      <c r="I901" s="665" t="s">
        <v>3669</v>
      </c>
      <c r="J901" s="665" t="s">
        <v>3670</v>
      </c>
      <c r="K901" s="665" t="s">
        <v>3671</v>
      </c>
      <c r="L901" s="666">
        <v>73.069999999999993</v>
      </c>
      <c r="M901" s="666">
        <v>73.069999999999993</v>
      </c>
      <c r="N901" s="665">
        <v>1</v>
      </c>
      <c r="O901" s="748">
        <v>0.5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4</v>
      </c>
      <c r="B902" s="665" t="s">
        <v>2184</v>
      </c>
      <c r="C902" s="665" t="s">
        <v>2434</v>
      </c>
      <c r="D902" s="746" t="s">
        <v>3722</v>
      </c>
      <c r="E902" s="747" t="s">
        <v>2450</v>
      </c>
      <c r="F902" s="665" t="s">
        <v>2426</v>
      </c>
      <c r="G902" s="665" t="s">
        <v>3262</v>
      </c>
      <c r="H902" s="665" t="s">
        <v>545</v>
      </c>
      <c r="I902" s="665" t="s">
        <v>3263</v>
      </c>
      <c r="J902" s="665" t="s">
        <v>3264</v>
      </c>
      <c r="K902" s="665" t="s">
        <v>3265</v>
      </c>
      <c r="L902" s="666">
        <v>34.19</v>
      </c>
      <c r="M902" s="666">
        <v>68.38</v>
      </c>
      <c r="N902" s="665">
        <v>2</v>
      </c>
      <c r="O902" s="748">
        <v>1</v>
      </c>
      <c r="P902" s="666">
        <v>68.38</v>
      </c>
      <c r="Q902" s="681">
        <v>1</v>
      </c>
      <c r="R902" s="665">
        <v>2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4</v>
      </c>
      <c r="B903" s="665" t="s">
        <v>2184</v>
      </c>
      <c r="C903" s="665" t="s">
        <v>2434</v>
      </c>
      <c r="D903" s="746" t="s">
        <v>3722</v>
      </c>
      <c r="E903" s="747" t="s">
        <v>2450</v>
      </c>
      <c r="F903" s="665" t="s">
        <v>2426</v>
      </c>
      <c r="G903" s="665" t="s">
        <v>2503</v>
      </c>
      <c r="H903" s="665" t="s">
        <v>545</v>
      </c>
      <c r="I903" s="665" t="s">
        <v>3672</v>
      </c>
      <c r="J903" s="665" t="s">
        <v>3673</v>
      </c>
      <c r="K903" s="665" t="s">
        <v>3674</v>
      </c>
      <c r="L903" s="666">
        <v>599.66999999999996</v>
      </c>
      <c r="M903" s="666">
        <v>599.66999999999996</v>
      </c>
      <c r="N903" s="665">
        <v>1</v>
      </c>
      <c r="O903" s="748">
        <v>1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4</v>
      </c>
      <c r="B904" s="665" t="s">
        <v>2184</v>
      </c>
      <c r="C904" s="665" t="s">
        <v>2434</v>
      </c>
      <c r="D904" s="746" t="s">
        <v>3722</v>
      </c>
      <c r="E904" s="747" t="s">
        <v>2450</v>
      </c>
      <c r="F904" s="665" t="s">
        <v>2426</v>
      </c>
      <c r="G904" s="665" t="s">
        <v>3675</v>
      </c>
      <c r="H904" s="665" t="s">
        <v>545</v>
      </c>
      <c r="I904" s="665" t="s">
        <v>3676</v>
      </c>
      <c r="J904" s="665" t="s">
        <v>806</v>
      </c>
      <c r="K904" s="665" t="s">
        <v>3677</v>
      </c>
      <c r="L904" s="666">
        <v>65.22</v>
      </c>
      <c r="M904" s="666">
        <v>130.44</v>
      </c>
      <c r="N904" s="665">
        <v>2</v>
      </c>
      <c r="O904" s="748">
        <v>0.5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4</v>
      </c>
      <c r="B905" s="665" t="s">
        <v>2184</v>
      </c>
      <c r="C905" s="665" t="s">
        <v>2434</v>
      </c>
      <c r="D905" s="746" t="s">
        <v>3722</v>
      </c>
      <c r="E905" s="747" t="s">
        <v>2450</v>
      </c>
      <c r="F905" s="665" t="s">
        <v>2426</v>
      </c>
      <c r="G905" s="665" t="s">
        <v>2492</v>
      </c>
      <c r="H905" s="665" t="s">
        <v>545</v>
      </c>
      <c r="I905" s="665" t="s">
        <v>1531</v>
      </c>
      <c r="J905" s="665" t="s">
        <v>1532</v>
      </c>
      <c r="K905" s="665" t="s">
        <v>1533</v>
      </c>
      <c r="L905" s="666">
        <v>301.2</v>
      </c>
      <c r="M905" s="666">
        <v>1807.2</v>
      </c>
      <c r="N905" s="665">
        <v>6</v>
      </c>
      <c r="O905" s="748">
        <v>3</v>
      </c>
      <c r="P905" s="666">
        <v>1506</v>
      </c>
      <c r="Q905" s="681">
        <v>0.83333333333333326</v>
      </c>
      <c r="R905" s="665">
        <v>5</v>
      </c>
      <c r="S905" s="681">
        <v>0.83333333333333337</v>
      </c>
      <c r="T905" s="748">
        <v>2.5</v>
      </c>
      <c r="U905" s="704">
        <v>0.83333333333333337</v>
      </c>
    </row>
    <row r="906" spans="1:21" ht="14.4" customHeight="1" x14ac:dyDescent="0.3">
      <c r="A906" s="664">
        <v>4</v>
      </c>
      <c r="B906" s="665" t="s">
        <v>2184</v>
      </c>
      <c r="C906" s="665" t="s">
        <v>2434</v>
      </c>
      <c r="D906" s="746" t="s">
        <v>3722</v>
      </c>
      <c r="E906" s="747" t="s">
        <v>2450</v>
      </c>
      <c r="F906" s="665" t="s">
        <v>2426</v>
      </c>
      <c r="G906" s="665" t="s">
        <v>2492</v>
      </c>
      <c r="H906" s="665" t="s">
        <v>545</v>
      </c>
      <c r="I906" s="665" t="s">
        <v>2507</v>
      </c>
      <c r="J906" s="665" t="s">
        <v>1532</v>
      </c>
      <c r="K906" s="665" t="s">
        <v>1533</v>
      </c>
      <c r="L906" s="666">
        <v>185.26</v>
      </c>
      <c r="M906" s="666">
        <v>2037.86</v>
      </c>
      <c r="N906" s="665">
        <v>11</v>
      </c>
      <c r="O906" s="748">
        <v>6</v>
      </c>
      <c r="P906" s="666">
        <v>1482.08</v>
      </c>
      <c r="Q906" s="681">
        <v>0.72727272727272729</v>
      </c>
      <c r="R906" s="665">
        <v>8</v>
      </c>
      <c r="S906" s="681">
        <v>0.72727272727272729</v>
      </c>
      <c r="T906" s="748">
        <v>4.5</v>
      </c>
      <c r="U906" s="704">
        <v>0.75</v>
      </c>
    </row>
    <row r="907" spans="1:21" ht="14.4" customHeight="1" x14ac:dyDescent="0.3">
      <c r="A907" s="664">
        <v>4</v>
      </c>
      <c r="B907" s="665" t="s">
        <v>2184</v>
      </c>
      <c r="C907" s="665" t="s">
        <v>2434</v>
      </c>
      <c r="D907" s="746" t="s">
        <v>3722</v>
      </c>
      <c r="E907" s="747" t="s">
        <v>2450</v>
      </c>
      <c r="F907" s="665" t="s">
        <v>2426</v>
      </c>
      <c r="G907" s="665" t="s">
        <v>2492</v>
      </c>
      <c r="H907" s="665" t="s">
        <v>545</v>
      </c>
      <c r="I907" s="665" t="s">
        <v>2556</v>
      </c>
      <c r="J907" s="665" t="s">
        <v>1532</v>
      </c>
      <c r="K907" s="665" t="s">
        <v>1533</v>
      </c>
      <c r="L907" s="666">
        <v>301.2</v>
      </c>
      <c r="M907" s="666">
        <v>602.4</v>
      </c>
      <c r="N907" s="665">
        <v>2</v>
      </c>
      <c r="O907" s="748">
        <v>1</v>
      </c>
      <c r="P907" s="666">
        <v>602.4</v>
      </c>
      <c r="Q907" s="681">
        <v>1</v>
      </c>
      <c r="R907" s="665">
        <v>2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4</v>
      </c>
      <c r="B908" s="665" t="s">
        <v>2184</v>
      </c>
      <c r="C908" s="665" t="s">
        <v>2434</v>
      </c>
      <c r="D908" s="746" t="s">
        <v>3722</v>
      </c>
      <c r="E908" s="747" t="s">
        <v>2450</v>
      </c>
      <c r="F908" s="665" t="s">
        <v>2426</v>
      </c>
      <c r="G908" s="665" t="s">
        <v>2500</v>
      </c>
      <c r="H908" s="665" t="s">
        <v>1027</v>
      </c>
      <c r="I908" s="665" t="s">
        <v>3678</v>
      </c>
      <c r="J908" s="665" t="s">
        <v>3314</v>
      </c>
      <c r="K908" s="665" t="s">
        <v>3679</v>
      </c>
      <c r="L908" s="666">
        <v>205.84</v>
      </c>
      <c r="M908" s="666">
        <v>411.68</v>
      </c>
      <c r="N908" s="665">
        <v>2</v>
      </c>
      <c r="O908" s="748">
        <v>1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4</v>
      </c>
      <c r="B909" s="665" t="s">
        <v>2184</v>
      </c>
      <c r="C909" s="665" t="s">
        <v>2434</v>
      </c>
      <c r="D909" s="746" t="s">
        <v>3722</v>
      </c>
      <c r="E909" s="747" t="s">
        <v>2450</v>
      </c>
      <c r="F909" s="665" t="s">
        <v>2426</v>
      </c>
      <c r="G909" s="665" t="s">
        <v>2500</v>
      </c>
      <c r="H909" s="665" t="s">
        <v>1027</v>
      </c>
      <c r="I909" s="665" t="s">
        <v>2989</v>
      </c>
      <c r="J909" s="665" t="s">
        <v>1138</v>
      </c>
      <c r="K909" s="665" t="s">
        <v>1139</v>
      </c>
      <c r="L909" s="666">
        <v>102.93</v>
      </c>
      <c r="M909" s="666">
        <v>102.93</v>
      </c>
      <c r="N909" s="665">
        <v>1</v>
      </c>
      <c r="O909" s="748">
        <v>0.5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4</v>
      </c>
      <c r="B910" s="665" t="s">
        <v>2184</v>
      </c>
      <c r="C910" s="665" t="s">
        <v>2434</v>
      </c>
      <c r="D910" s="746" t="s">
        <v>3722</v>
      </c>
      <c r="E910" s="747" t="s">
        <v>2450</v>
      </c>
      <c r="F910" s="665" t="s">
        <v>2426</v>
      </c>
      <c r="G910" s="665" t="s">
        <v>2500</v>
      </c>
      <c r="H910" s="665" t="s">
        <v>1027</v>
      </c>
      <c r="I910" s="665" t="s">
        <v>3680</v>
      </c>
      <c r="J910" s="665" t="s">
        <v>1138</v>
      </c>
      <c r="K910" s="665" t="s">
        <v>3681</v>
      </c>
      <c r="L910" s="666">
        <v>0</v>
      </c>
      <c r="M910" s="666">
        <v>0</v>
      </c>
      <c r="N910" s="665">
        <v>1</v>
      </c>
      <c r="O910" s="748">
        <v>0.5</v>
      </c>
      <c r="P910" s="666"/>
      <c r="Q910" s="681"/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4</v>
      </c>
      <c r="B911" s="665" t="s">
        <v>2184</v>
      </c>
      <c r="C911" s="665" t="s">
        <v>2434</v>
      </c>
      <c r="D911" s="746" t="s">
        <v>3722</v>
      </c>
      <c r="E911" s="747" t="s">
        <v>2450</v>
      </c>
      <c r="F911" s="665" t="s">
        <v>2426</v>
      </c>
      <c r="G911" s="665" t="s">
        <v>2700</v>
      </c>
      <c r="H911" s="665" t="s">
        <v>545</v>
      </c>
      <c r="I911" s="665" t="s">
        <v>2704</v>
      </c>
      <c r="J911" s="665" t="s">
        <v>2705</v>
      </c>
      <c r="K911" s="665" t="s">
        <v>2706</v>
      </c>
      <c r="L911" s="666">
        <v>256.67</v>
      </c>
      <c r="M911" s="666">
        <v>1796.69</v>
      </c>
      <c r="N911" s="665">
        <v>7</v>
      </c>
      <c r="O911" s="748">
        <v>7</v>
      </c>
      <c r="P911" s="666">
        <v>1026.68</v>
      </c>
      <c r="Q911" s="681">
        <v>0.5714285714285714</v>
      </c>
      <c r="R911" s="665">
        <v>4</v>
      </c>
      <c r="S911" s="681">
        <v>0.5714285714285714</v>
      </c>
      <c r="T911" s="748">
        <v>4</v>
      </c>
      <c r="U911" s="704">
        <v>0.5714285714285714</v>
      </c>
    </row>
    <row r="912" spans="1:21" ht="14.4" customHeight="1" x14ac:dyDescent="0.3">
      <c r="A912" s="664">
        <v>4</v>
      </c>
      <c r="B912" s="665" t="s">
        <v>2184</v>
      </c>
      <c r="C912" s="665" t="s">
        <v>2434</v>
      </c>
      <c r="D912" s="746" t="s">
        <v>3722</v>
      </c>
      <c r="E912" s="747" t="s">
        <v>2450</v>
      </c>
      <c r="F912" s="665" t="s">
        <v>2426</v>
      </c>
      <c r="G912" s="665" t="s">
        <v>2508</v>
      </c>
      <c r="H912" s="665" t="s">
        <v>545</v>
      </c>
      <c r="I912" s="665" t="s">
        <v>977</v>
      </c>
      <c r="J912" s="665" t="s">
        <v>978</v>
      </c>
      <c r="K912" s="665" t="s">
        <v>979</v>
      </c>
      <c r="L912" s="666">
        <v>108.44</v>
      </c>
      <c r="M912" s="666">
        <v>108.44</v>
      </c>
      <c r="N912" s="665">
        <v>1</v>
      </c>
      <c r="O912" s="748">
        <v>1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4</v>
      </c>
      <c r="B913" s="665" t="s">
        <v>2184</v>
      </c>
      <c r="C913" s="665" t="s">
        <v>2434</v>
      </c>
      <c r="D913" s="746" t="s">
        <v>3722</v>
      </c>
      <c r="E913" s="747" t="s">
        <v>2450</v>
      </c>
      <c r="F913" s="665" t="s">
        <v>2426</v>
      </c>
      <c r="G913" s="665" t="s">
        <v>3600</v>
      </c>
      <c r="H913" s="665" t="s">
        <v>545</v>
      </c>
      <c r="I913" s="665" t="s">
        <v>1337</v>
      </c>
      <c r="J913" s="665" t="s">
        <v>1005</v>
      </c>
      <c r="K913" s="665" t="s">
        <v>3601</v>
      </c>
      <c r="L913" s="666">
        <v>0</v>
      </c>
      <c r="M913" s="666">
        <v>0</v>
      </c>
      <c r="N913" s="665">
        <v>2</v>
      </c>
      <c r="O913" s="748">
        <v>0.5</v>
      </c>
      <c r="P913" s="666"/>
      <c r="Q913" s="681"/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4</v>
      </c>
      <c r="B914" s="665" t="s">
        <v>2184</v>
      </c>
      <c r="C914" s="665" t="s">
        <v>2434</v>
      </c>
      <c r="D914" s="746" t="s">
        <v>3722</v>
      </c>
      <c r="E914" s="747" t="s">
        <v>2450</v>
      </c>
      <c r="F914" s="665" t="s">
        <v>2426</v>
      </c>
      <c r="G914" s="665" t="s">
        <v>2712</v>
      </c>
      <c r="H914" s="665" t="s">
        <v>545</v>
      </c>
      <c r="I914" s="665" t="s">
        <v>965</v>
      </c>
      <c r="J914" s="665" t="s">
        <v>966</v>
      </c>
      <c r="K914" s="665" t="s">
        <v>2713</v>
      </c>
      <c r="L914" s="666">
        <v>96.81</v>
      </c>
      <c r="M914" s="666">
        <v>2710.6800000000003</v>
      </c>
      <c r="N914" s="665">
        <v>28</v>
      </c>
      <c r="O914" s="748">
        <v>12</v>
      </c>
      <c r="P914" s="666">
        <v>1548.9600000000003</v>
      </c>
      <c r="Q914" s="681">
        <v>0.57142857142857151</v>
      </c>
      <c r="R914" s="665">
        <v>16</v>
      </c>
      <c r="S914" s="681">
        <v>0.5714285714285714</v>
      </c>
      <c r="T914" s="748">
        <v>8</v>
      </c>
      <c r="U914" s="704">
        <v>0.66666666666666663</v>
      </c>
    </row>
    <row r="915" spans="1:21" ht="14.4" customHeight="1" x14ac:dyDescent="0.3">
      <c r="A915" s="664">
        <v>4</v>
      </c>
      <c r="B915" s="665" t="s">
        <v>2184</v>
      </c>
      <c r="C915" s="665" t="s">
        <v>2434</v>
      </c>
      <c r="D915" s="746" t="s">
        <v>3722</v>
      </c>
      <c r="E915" s="747" t="s">
        <v>2450</v>
      </c>
      <c r="F915" s="665" t="s">
        <v>2426</v>
      </c>
      <c r="G915" s="665" t="s">
        <v>3498</v>
      </c>
      <c r="H915" s="665" t="s">
        <v>545</v>
      </c>
      <c r="I915" s="665" t="s">
        <v>3499</v>
      </c>
      <c r="J915" s="665" t="s">
        <v>3500</v>
      </c>
      <c r="K915" s="665" t="s">
        <v>3501</v>
      </c>
      <c r="L915" s="666">
        <v>145.15</v>
      </c>
      <c r="M915" s="666">
        <v>435.45000000000005</v>
      </c>
      <c r="N915" s="665">
        <v>3</v>
      </c>
      <c r="O915" s="748">
        <v>2</v>
      </c>
      <c r="P915" s="666">
        <v>145.15</v>
      </c>
      <c r="Q915" s="681">
        <v>0.33333333333333331</v>
      </c>
      <c r="R915" s="665">
        <v>1</v>
      </c>
      <c r="S915" s="681">
        <v>0.33333333333333331</v>
      </c>
      <c r="T915" s="748">
        <v>1</v>
      </c>
      <c r="U915" s="704">
        <v>0.5</v>
      </c>
    </row>
    <row r="916" spans="1:21" ht="14.4" customHeight="1" x14ac:dyDescent="0.3">
      <c r="A916" s="664">
        <v>4</v>
      </c>
      <c r="B916" s="665" t="s">
        <v>2184</v>
      </c>
      <c r="C916" s="665" t="s">
        <v>2434</v>
      </c>
      <c r="D916" s="746" t="s">
        <v>3722</v>
      </c>
      <c r="E916" s="747" t="s">
        <v>2450</v>
      </c>
      <c r="F916" s="665" t="s">
        <v>2426</v>
      </c>
      <c r="G916" s="665" t="s">
        <v>2493</v>
      </c>
      <c r="H916" s="665" t="s">
        <v>1027</v>
      </c>
      <c r="I916" s="665" t="s">
        <v>1118</v>
      </c>
      <c r="J916" s="665" t="s">
        <v>1119</v>
      </c>
      <c r="K916" s="665" t="s">
        <v>1120</v>
      </c>
      <c r="L916" s="666">
        <v>133.94</v>
      </c>
      <c r="M916" s="666">
        <v>401.82</v>
      </c>
      <c r="N916" s="665">
        <v>3</v>
      </c>
      <c r="O916" s="748">
        <v>1.5</v>
      </c>
      <c r="P916" s="666">
        <v>267.88</v>
      </c>
      <c r="Q916" s="681">
        <v>0.66666666666666663</v>
      </c>
      <c r="R916" s="665">
        <v>2</v>
      </c>
      <c r="S916" s="681">
        <v>0.66666666666666663</v>
      </c>
      <c r="T916" s="748">
        <v>1</v>
      </c>
      <c r="U916" s="704">
        <v>0.66666666666666663</v>
      </c>
    </row>
    <row r="917" spans="1:21" ht="14.4" customHeight="1" x14ac:dyDescent="0.3">
      <c r="A917" s="664">
        <v>4</v>
      </c>
      <c r="B917" s="665" t="s">
        <v>2184</v>
      </c>
      <c r="C917" s="665" t="s">
        <v>2434</v>
      </c>
      <c r="D917" s="746" t="s">
        <v>3722</v>
      </c>
      <c r="E917" s="747" t="s">
        <v>2450</v>
      </c>
      <c r="F917" s="665" t="s">
        <v>2426</v>
      </c>
      <c r="G917" s="665" t="s">
        <v>2493</v>
      </c>
      <c r="H917" s="665" t="s">
        <v>545</v>
      </c>
      <c r="I917" s="665" t="s">
        <v>3027</v>
      </c>
      <c r="J917" s="665" t="s">
        <v>3028</v>
      </c>
      <c r="K917" s="665" t="s">
        <v>3029</v>
      </c>
      <c r="L917" s="666">
        <v>133.94</v>
      </c>
      <c r="M917" s="666">
        <v>2009.1000000000004</v>
      </c>
      <c r="N917" s="665">
        <v>15</v>
      </c>
      <c r="O917" s="748">
        <v>8.5</v>
      </c>
      <c r="P917" s="666">
        <v>1473.3400000000004</v>
      </c>
      <c r="Q917" s="681">
        <v>0.73333333333333339</v>
      </c>
      <c r="R917" s="665">
        <v>11</v>
      </c>
      <c r="S917" s="681">
        <v>0.73333333333333328</v>
      </c>
      <c r="T917" s="748">
        <v>6.5</v>
      </c>
      <c r="U917" s="704">
        <v>0.76470588235294112</v>
      </c>
    </row>
    <row r="918" spans="1:21" ht="14.4" customHeight="1" x14ac:dyDescent="0.3">
      <c r="A918" s="664">
        <v>4</v>
      </c>
      <c r="B918" s="665" t="s">
        <v>2184</v>
      </c>
      <c r="C918" s="665" t="s">
        <v>2434</v>
      </c>
      <c r="D918" s="746" t="s">
        <v>3722</v>
      </c>
      <c r="E918" s="747" t="s">
        <v>2450</v>
      </c>
      <c r="F918" s="665" t="s">
        <v>2427</v>
      </c>
      <c r="G918" s="665" t="s">
        <v>2533</v>
      </c>
      <c r="H918" s="665" t="s">
        <v>545</v>
      </c>
      <c r="I918" s="665" t="s">
        <v>2534</v>
      </c>
      <c r="J918" s="665" t="s">
        <v>2451</v>
      </c>
      <c r="K918" s="665"/>
      <c r="L918" s="666">
        <v>0</v>
      </c>
      <c r="M918" s="666">
        <v>0</v>
      </c>
      <c r="N918" s="665">
        <v>6</v>
      </c>
      <c r="O918" s="748">
        <v>6</v>
      </c>
      <c r="P918" s="666">
        <v>0</v>
      </c>
      <c r="Q918" s="681"/>
      <c r="R918" s="665">
        <v>6</v>
      </c>
      <c r="S918" s="681">
        <v>1</v>
      </c>
      <c r="T918" s="748">
        <v>6</v>
      </c>
      <c r="U918" s="704">
        <v>1</v>
      </c>
    </row>
    <row r="919" spans="1:21" ht="14.4" customHeight="1" x14ac:dyDescent="0.3">
      <c r="A919" s="664">
        <v>4</v>
      </c>
      <c r="B919" s="665" t="s">
        <v>2184</v>
      </c>
      <c r="C919" s="665" t="s">
        <v>2434</v>
      </c>
      <c r="D919" s="746" t="s">
        <v>3722</v>
      </c>
      <c r="E919" s="747" t="s">
        <v>2450</v>
      </c>
      <c r="F919" s="665" t="s">
        <v>2428</v>
      </c>
      <c r="G919" s="665" t="s">
        <v>2685</v>
      </c>
      <c r="H919" s="665" t="s">
        <v>545</v>
      </c>
      <c r="I919" s="665" t="s">
        <v>2914</v>
      </c>
      <c r="J919" s="665" t="s">
        <v>2915</v>
      </c>
      <c r="K919" s="665" t="s">
        <v>2916</v>
      </c>
      <c r="L919" s="666">
        <v>410</v>
      </c>
      <c r="M919" s="666">
        <v>410</v>
      </c>
      <c r="N919" s="665">
        <v>1</v>
      </c>
      <c r="O919" s="748">
        <v>1</v>
      </c>
      <c r="P919" s="666">
        <v>410</v>
      </c>
      <c r="Q919" s="681">
        <v>1</v>
      </c>
      <c r="R919" s="665">
        <v>1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4</v>
      </c>
      <c r="B920" s="665" t="s">
        <v>2184</v>
      </c>
      <c r="C920" s="665" t="s">
        <v>2434</v>
      </c>
      <c r="D920" s="746" t="s">
        <v>3722</v>
      </c>
      <c r="E920" s="747" t="s">
        <v>2453</v>
      </c>
      <c r="F920" s="665" t="s">
        <v>2426</v>
      </c>
      <c r="G920" s="665" t="s">
        <v>2700</v>
      </c>
      <c r="H920" s="665" t="s">
        <v>545</v>
      </c>
      <c r="I920" s="665" t="s">
        <v>2704</v>
      </c>
      <c r="J920" s="665" t="s">
        <v>2705</v>
      </c>
      <c r="K920" s="665" t="s">
        <v>2706</v>
      </c>
      <c r="L920" s="666">
        <v>256.67</v>
      </c>
      <c r="M920" s="666">
        <v>256.67</v>
      </c>
      <c r="N920" s="665">
        <v>1</v>
      </c>
      <c r="O920" s="748">
        <v>1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4</v>
      </c>
      <c r="B921" s="665" t="s">
        <v>2184</v>
      </c>
      <c r="C921" s="665" t="s">
        <v>2434</v>
      </c>
      <c r="D921" s="746" t="s">
        <v>3722</v>
      </c>
      <c r="E921" s="747" t="s">
        <v>2465</v>
      </c>
      <c r="F921" s="665" t="s">
        <v>2426</v>
      </c>
      <c r="G921" s="665" t="s">
        <v>3682</v>
      </c>
      <c r="H921" s="665" t="s">
        <v>545</v>
      </c>
      <c r="I921" s="665" t="s">
        <v>3683</v>
      </c>
      <c r="J921" s="665" t="s">
        <v>3684</v>
      </c>
      <c r="K921" s="665" t="s">
        <v>3685</v>
      </c>
      <c r="L921" s="666">
        <v>370.51</v>
      </c>
      <c r="M921" s="666">
        <v>741.02</v>
      </c>
      <c r="N921" s="665">
        <v>2</v>
      </c>
      <c r="O921" s="748">
        <v>0.5</v>
      </c>
      <c r="P921" s="666">
        <v>741.02</v>
      </c>
      <c r="Q921" s="681">
        <v>1</v>
      </c>
      <c r="R921" s="665">
        <v>2</v>
      </c>
      <c r="S921" s="681">
        <v>1</v>
      </c>
      <c r="T921" s="748">
        <v>0.5</v>
      </c>
      <c r="U921" s="704">
        <v>1</v>
      </c>
    </row>
    <row r="922" spans="1:21" ht="14.4" customHeight="1" x14ac:dyDescent="0.3">
      <c r="A922" s="664">
        <v>4</v>
      </c>
      <c r="B922" s="665" t="s">
        <v>2184</v>
      </c>
      <c r="C922" s="665" t="s">
        <v>2434</v>
      </c>
      <c r="D922" s="746" t="s">
        <v>3722</v>
      </c>
      <c r="E922" s="747" t="s">
        <v>2465</v>
      </c>
      <c r="F922" s="665" t="s">
        <v>2426</v>
      </c>
      <c r="G922" s="665" t="s">
        <v>2934</v>
      </c>
      <c r="H922" s="665" t="s">
        <v>545</v>
      </c>
      <c r="I922" s="665" t="s">
        <v>718</v>
      </c>
      <c r="J922" s="665" t="s">
        <v>719</v>
      </c>
      <c r="K922" s="665" t="s">
        <v>2935</v>
      </c>
      <c r="L922" s="666">
        <v>107.27</v>
      </c>
      <c r="M922" s="666">
        <v>107.27</v>
      </c>
      <c r="N922" s="665">
        <v>1</v>
      </c>
      <c r="O922" s="748">
        <v>0.5</v>
      </c>
      <c r="P922" s="666">
        <v>107.27</v>
      </c>
      <c r="Q922" s="681">
        <v>1</v>
      </c>
      <c r="R922" s="665">
        <v>1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4</v>
      </c>
      <c r="B923" s="665" t="s">
        <v>2184</v>
      </c>
      <c r="C923" s="665" t="s">
        <v>2434</v>
      </c>
      <c r="D923" s="746" t="s">
        <v>3722</v>
      </c>
      <c r="E923" s="747" t="s">
        <v>2465</v>
      </c>
      <c r="F923" s="665" t="s">
        <v>2426</v>
      </c>
      <c r="G923" s="665" t="s">
        <v>3686</v>
      </c>
      <c r="H923" s="665" t="s">
        <v>545</v>
      </c>
      <c r="I923" s="665" t="s">
        <v>3687</v>
      </c>
      <c r="J923" s="665" t="s">
        <v>3688</v>
      </c>
      <c r="K923" s="665" t="s">
        <v>3689</v>
      </c>
      <c r="L923" s="666">
        <v>0</v>
      </c>
      <c r="M923" s="666">
        <v>0</v>
      </c>
      <c r="N923" s="665">
        <v>1</v>
      </c>
      <c r="O923" s="748">
        <v>0.5</v>
      </c>
      <c r="P923" s="666">
        <v>0</v>
      </c>
      <c r="Q923" s="681"/>
      <c r="R923" s="665">
        <v>1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4</v>
      </c>
      <c r="B924" s="665" t="s">
        <v>2184</v>
      </c>
      <c r="C924" s="665" t="s">
        <v>2434</v>
      </c>
      <c r="D924" s="746" t="s">
        <v>3722</v>
      </c>
      <c r="E924" s="747" t="s">
        <v>2465</v>
      </c>
      <c r="F924" s="665" t="s">
        <v>2426</v>
      </c>
      <c r="G924" s="665" t="s">
        <v>3690</v>
      </c>
      <c r="H924" s="665" t="s">
        <v>545</v>
      </c>
      <c r="I924" s="665" t="s">
        <v>3691</v>
      </c>
      <c r="J924" s="665" t="s">
        <v>3692</v>
      </c>
      <c r="K924" s="665" t="s">
        <v>3693</v>
      </c>
      <c r="L924" s="666">
        <v>77.13</v>
      </c>
      <c r="M924" s="666">
        <v>77.13</v>
      </c>
      <c r="N924" s="665">
        <v>1</v>
      </c>
      <c r="O924" s="748">
        <v>0.5</v>
      </c>
      <c r="P924" s="666">
        <v>77.13</v>
      </c>
      <c r="Q924" s="681">
        <v>1</v>
      </c>
      <c r="R924" s="665">
        <v>1</v>
      </c>
      <c r="S924" s="681">
        <v>1</v>
      </c>
      <c r="T924" s="748">
        <v>0.5</v>
      </c>
      <c r="U924" s="704">
        <v>1</v>
      </c>
    </row>
    <row r="925" spans="1:21" ht="14.4" customHeight="1" x14ac:dyDescent="0.3">
      <c r="A925" s="664">
        <v>4</v>
      </c>
      <c r="B925" s="665" t="s">
        <v>2184</v>
      </c>
      <c r="C925" s="665" t="s">
        <v>2434</v>
      </c>
      <c r="D925" s="746" t="s">
        <v>3722</v>
      </c>
      <c r="E925" s="747" t="s">
        <v>2465</v>
      </c>
      <c r="F925" s="665" t="s">
        <v>2426</v>
      </c>
      <c r="G925" s="665" t="s">
        <v>3694</v>
      </c>
      <c r="H925" s="665" t="s">
        <v>545</v>
      </c>
      <c r="I925" s="665" t="s">
        <v>3695</v>
      </c>
      <c r="J925" s="665" t="s">
        <v>3696</v>
      </c>
      <c r="K925" s="665" t="s">
        <v>3697</v>
      </c>
      <c r="L925" s="666">
        <v>79.069999999999993</v>
      </c>
      <c r="M925" s="666">
        <v>79.069999999999993</v>
      </c>
      <c r="N925" s="665">
        <v>1</v>
      </c>
      <c r="O925" s="748">
        <v>0.5</v>
      </c>
      <c r="P925" s="666">
        <v>79.069999999999993</v>
      </c>
      <c r="Q925" s="681">
        <v>1</v>
      </c>
      <c r="R925" s="665">
        <v>1</v>
      </c>
      <c r="S925" s="681">
        <v>1</v>
      </c>
      <c r="T925" s="748">
        <v>0.5</v>
      </c>
      <c r="U925" s="704">
        <v>1</v>
      </c>
    </row>
    <row r="926" spans="1:21" ht="14.4" customHeight="1" x14ac:dyDescent="0.3">
      <c r="A926" s="664">
        <v>4</v>
      </c>
      <c r="B926" s="665" t="s">
        <v>2184</v>
      </c>
      <c r="C926" s="665" t="s">
        <v>2434</v>
      </c>
      <c r="D926" s="746" t="s">
        <v>3722</v>
      </c>
      <c r="E926" s="747" t="s">
        <v>2465</v>
      </c>
      <c r="F926" s="665" t="s">
        <v>2426</v>
      </c>
      <c r="G926" s="665" t="s">
        <v>2493</v>
      </c>
      <c r="H926" s="665" t="s">
        <v>1027</v>
      </c>
      <c r="I926" s="665" t="s">
        <v>1118</v>
      </c>
      <c r="J926" s="665" t="s">
        <v>1119</v>
      </c>
      <c r="K926" s="665" t="s">
        <v>1120</v>
      </c>
      <c r="L926" s="666">
        <v>133.94</v>
      </c>
      <c r="M926" s="666">
        <v>535.76</v>
      </c>
      <c r="N926" s="665">
        <v>4</v>
      </c>
      <c r="O926" s="748">
        <v>2.5</v>
      </c>
      <c r="P926" s="666">
        <v>267.88</v>
      </c>
      <c r="Q926" s="681">
        <v>0.5</v>
      </c>
      <c r="R926" s="665">
        <v>2</v>
      </c>
      <c r="S926" s="681">
        <v>0.5</v>
      </c>
      <c r="T926" s="748">
        <v>0.5</v>
      </c>
      <c r="U926" s="704">
        <v>0.2</v>
      </c>
    </row>
    <row r="927" spans="1:21" ht="14.4" customHeight="1" x14ac:dyDescent="0.3">
      <c r="A927" s="664">
        <v>4</v>
      </c>
      <c r="B927" s="665" t="s">
        <v>2184</v>
      </c>
      <c r="C927" s="665" t="s">
        <v>2434</v>
      </c>
      <c r="D927" s="746" t="s">
        <v>3722</v>
      </c>
      <c r="E927" s="747" t="s">
        <v>2465</v>
      </c>
      <c r="F927" s="665" t="s">
        <v>2428</v>
      </c>
      <c r="G927" s="665" t="s">
        <v>2685</v>
      </c>
      <c r="H927" s="665" t="s">
        <v>545</v>
      </c>
      <c r="I927" s="665" t="s">
        <v>2914</v>
      </c>
      <c r="J927" s="665" t="s">
        <v>2915</v>
      </c>
      <c r="K927" s="665" t="s">
        <v>2916</v>
      </c>
      <c r="L927" s="666">
        <v>410</v>
      </c>
      <c r="M927" s="666">
        <v>4510</v>
      </c>
      <c r="N927" s="665">
        <v>11</v>
      </c>
      <c r="O927" s="748">
        <v>11</v>
      </c>
      <c r="P927" s="666">
        <v>4510</v>
      </c>
      <c r="Q927" s="681">
        <v>1</v>
      </c>
      <c r="R927" s="665">
        <v>11</v>
      </c>
      <c r="S927" s="681">
        <v>1</v>
      </c>
      <c r="T927" s="748">
        <v>11</v>
      </c>
      <c r="U927" s="704">
        <v>1</v>
      </c>
    </row>
    <row r="928" spans="1:21" ht="14.4" customHeight="1" x14ac:dyDescent="0.3">
      <c r="A928" s="664">
        <v>4</v>
      </c>
      <c r="B928" s="665" t="s">
        <v>2184</v>
      </c>
      <c r="C928" s="665" t="s">
        <v>2436</v>
      </c>
      <c r="D928" s="746" t="s">
        <v>3723</v>
      </c>
      <c r="E928" s="747" t="s">
        <v>2454</v>
      </c>
      <c r="F928" s="665" t="s">
        <v>2426</v>
      </c>
      <c r="G928" s="665" t="s">
        <v>2612</v>
      </c>
      <c r="H928" s="665" t="s">
        <v>545</v>
      </c>
      <c r="I928" s="665" t="s">
        <v>1777</v>
      </c>
      <c r="J928" s="665" t="s">
        <v>2613</v>
      </c>
      <c r="K928" s="665" t="s">
        <v>2614</v>
      </c>
      <c r="L928" s="666">
        <v>0</v>
      </c>
      <c r="M928" s="666">
        <v>0</v>
      </c>
      <c r="N928" s="665">
        <v>3</v>
      </c>
      <c r="O928" s="748">
        <v>3</v>
      </c>
      <c r="P928" s="666">
        <v>0</v>
      </c>
      <c r="Q928" s="681"/>
      <c r="R928" s="665">
        <v>2</v>
      </c>
      <c r="S928" s="681">
        <v>0.66666666666666663</v>
      </c>
      <c r="T928" s="748">
        <v>2</v>
      </c>
      <c r="U928" s="704">
        <v>0.66666666666666663</v>
      </c>
    </row>
    <row r="929" spans="1:21" ht="14.4" customHeight="1" x14ac:dyDescent="0.3">
      <c r="A929" s="664">
        <v>4</v>
      </c>
      <c r="B929" s="665" t="s">
        <v>2184</v>
      </c>
      <c r="C929" s="665" t="s">
        <v>2436</v>
      </c>
      <c r="D929" s="746" t="s">
        <v>3723</v>
      </c>
      <c r="E929" s="747" t="s">
        <v>2454</v>
      </c>
      <c r="F929" s="665" t="s">
        <v>2426</v>
      </c>
      <c r="G929" s="665" t="s">
        <v>2978</v>
      </c>
      <c r="H929" s="665" t="s">
        <v>545</v>
      </c>
      <c r="I929" s="665" t="s">
        <v>3007</v>
      </c>
      <c r="J929" s="665" t="s">
        <v>2980</v>
      </c>
      <c r="K929" s="665" t="s">
        <v>3008</v>
      </c>
      <c r="L929" s="666">
        <v>48.09</v>
      </c>
      <c r="M929" s="666">
        <v>48.09</v>
      </c>
      <c r="N929" s="665">
        <v>1</v>
      </c>
      <c r="O929" s="748">
        <v>1</v>
      </c>
      <c r="P929" s="666">
        <v>48.09</v>
      </c>
      <c r="Q929" s="681">
        <v>1</v>
      </c>
      <c r="R929" s="665">
        <v>1</v>
      </c>
      <c r="S929" s="681">
        <v>1</v>
      </c>
      <c r="T929" s="748">
        <v>1</v>
      </c>
      <c r="U929" s="704">
        <v>1</v>
      </c>
    </row>
    <row r="930" spans="1:21" ht="14.4" customHeight="1" x14ac:dyDescent="0.3">
      <c r="A930" s="664">
        <v>4</v>
      </c>
      <c r="B930" s="665" t="s">
        <v>2184</v>
      </c>
      <c r="C930" s="665" t="s">
        <v>2436</v>
      </c>
      <c r="D930" s="746" t="s">
        <v>3723</v>
      </c>
      <c r="E930" s="747" t="s">
        <v>2454</v>
      </c>
      <c r="F930" s="665" t="s">
        <v>2427</v>
      </c>
      <c r="G930" s="665" t="s">
        <v>2533</v>
      </c>
      <c r="H930" s="665" t="s">
        <v>545</v>
      </c>
      <c r="I930" s="665" t="s">
        <v>2534</v>
      </c>
      <c r="J930" s="665" t="s">
        <v>2451</v>
      </c>
      <c r="K930" s="665"/>
      <c r="L930" s="666">
        <v>0</v>
      </c>
      <c r="M930" s="666">
        <v>0</v>
      </c>
      <c r="N930" s="665">
        <v>2</v>
      </c>
      <c r="O930" s="748">
        <v>2</v>
      </c>
      <c r="P930" s="666">
        <v>0</v>
      </c>
      <c r="Q930" s="681"/>
      <c r="R930" s="665">
        <v>2</v>
      </c>
      <c r="S930" s="681">
        <v>1</v>
      </c>
      <c r="T930" s="748">
        <v>2</v>
      </c>
      <c r="U930" s="704">
        <v>1</v>
      </c>
    </row>
    <row r="931" spans="1:21" ht="14.4" customHeight="1" x14ac:dyDescent="0.3">
      <c r="A931" s="664">
        <v>4</v>
      </c>
      <c r="B931" s="665" t="s">
        <v>2184</v>
      </c>
      <c r="C931" s="665" t="s">
        <v>2436</v>
      </c>
      <c r="D931" s="746" t="s">
        <v>3723</v>
      </c>
      <c r="E931" s="747" t="s">
        <v>2454</v>
      </c>
      <c r="F931" s="665" t="s">
        <v>2427</v>
      </c>
      <c r="G931" s="665" t="s">
        <v>2533</v>
      </c>
      <c r="H931" s="665" t="s">
        <v>545</v>
      </c>
      <c r="I931" s="665" t="s">
        <v>3698</v>
      </c>
      <c r="J931" s="665" t="s">
        <v>2451</v>
      </c>
      <c r="K931" s="665"/>
      <c r="L931" s="666">
        <v>0</v>
      </c>
      <c r="M931" s="666">
        <v>0</v>
      </c>
      <c r="N931" s="665">
        <v>1</v>
      </c>
      <c r="O931" s="748">
        <v>1</v>
      </c>
      <c r="P931" s="666"/>
      <c r="Q931" s="681"/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4</v>
      </c>
      <c r="B932" s="665" t="s">
        <v>2184</v>
      </c>
      <c r="C932" s="665" t="s">
        <v>2438</v>
      </c>
      <c r="D932" s="746" t="s">
        <v>3720</v>
      </c>
      <c r="E932" s="747" t="s">
        <v>2448</v>
      </c>
      <c r="F932" s="665" t="s">
        <v>2426</v>
      </c>
      <c r="G932" s="665" t="s">
        <v>2479</v>
      </c>
      <c r="H932" s="665" t="s">
        <v>1027</v>
      </c>
      <c r="I932" s="665" t="s">
        <v>1688</v>
      </c>
      <c r="J932" s="665" t="s">
        <v>1129</v>
      </c>
      <c r="K932" s="665" t="s">
        <v>2480</v>
      </c>
      <c r="L932" s="666">
        <v>154.36000000000001</v>
      </c>
      <c r="M932" s="666">
        <v>154.36000000000001</v>
      </c>
      <c r="N932" s="665">
        <v>1</v>
      </c>
      <c r="O932" s="748">
        <v>0.5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4</v>
      </c>
      <c r="B933" s="665" t="s">
        <v>2184</v>
      </c>
      <c r="C933" s="665" t="s">
        <v>2438</v>
      </c>
      <c r="D933" s="746" t="s">
        <v>3720</v>
      </c>
      <c r="E933" s="747" t="s">
        <v>2448</v>
      </c>
      <c r="F933" s="665" t="s">
        <v>2426</v>
      </c>
      <c r="G933" s="665" t="s">
        <v>2479</v>
      </c>
      <c r="H933" s="665" t="s">
        <v>1027</v>
      </c>
      <c r="I933" s="665" t="s">
        <v>3124</v>
      </c>
      <c r="J933" s="665" t="s">
        <v>3613</v>
      </c>
      <c r="K933" s="665" t="s">
        <v>2296</v>
      </c>
      <c r="L933" s="666">
        <v>149.52000000000001</v>
      </c>
      <c r="M933" s="666">
        <v>149.52000000000001</v>
      </c>
      <c r="N933" s="665">
        <v>1</v>
      </c>
      <c r="O933" s="748">
        <v>1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4</v>
      </c>
      <c r="B934" s="665" t="s">
        <v>2184</v>
      </c>
      <c r="C934" s="665" t="s">
        <v>2438</v>
      </c>
      <c r="D934" s="746" t="s">
        <v>3720</v>
      </c>
      <c r="E934" s="747" t="s">
        <v>2448</v>
      </c>
      <c r="F934" s="665" t="s">
        <v>2426</v>
      </c>
      <c r="G934" s="665" t="s">
        <v>3400</v>
      </c>
      <c r="H934" s="665" t="s">
        <v>545</v>
      </c>
      <c r="I934" s="665" t="s">
        <v>763</v>
      </c>
      <c r="J934" s="665" t="s">
        <v>764</v>
      </c>
      <c r="K934" s="665" t="s">
        <v>3699</v>
      </c>
      <c r="L934" s="666">
        <v>0</v>
      </c>
      <c r="M934" s="666">
        <v>0</v>
      </c>
      <c r="N934" s="665">
        <v>1</v>
      </c>
      <c r="O934" s="748">
        <v>0.5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4</v>
      </c>
      <c r="B935" s="665" t="s">
        <v>2184</v>
      </c>
      <c r="C935" s="665" t="s">
        <v>2438</v>
      </c>
      <c r="D935" s="746" t="s">
        <v>3720</v>
      </c>
      <c r="E935" s="747" t="s">
        <v>2456</v>
      </c>
      <c r="F935" s="665" t="s">
        <v>2426</v>
      </c>
      <c r="G935" s="665" t="s">
        <v>2593</v>
      </c>
      <c r="H935" s="665" t="s">
        <v>545</v>
      </c>
      <c r="I935" s="665" t="s">
        <v>3043</v>
      </c>
      <c r="J935" s="665" t="s">
        <v>2595</v>
      </c>
      <c r="K935" s="665" t="s">
        <v>2356</v>
      </c>
      <c r="L935" s="666">
        <v>170.52</v>
      </c>
      <c r="M935" s="666">
        <v>170.52</v>
      </c>
      <c r="N935" s="665">
        <v>1</v>
      </c>
      <c r="O935" s="748">
        <v>0.5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4</v>
      </c>
      <c r="B936" s="665" t="s">
        <v>2184</v>
      </c>
      <c r="C936" s="665" t="s">
        <v>2438</v>
      </c>
      <c r="D936" s="746" t="s">
        <v>3720</v>
      </c>
      <c r="E936" s="747" t="s">
        <v>2456</v>
      </c>
      <c r="F936" s="665" t="s">
        <v>2426</v>
      </c>
      <c r="G936" s="665" t="s">
        <v>3700</v>
      </c>
      <c r="H936" s="665" t="s">
        <v>545</v>
      </c>
      <c r="I936" s="665" t="s">
        <v>1314</v>
      </c>
      <c r="J936" s="665" t="s">
        <v>1315</v>
      </c>
      <c r="K936" s="665" t="s">
        <v>3701</v>
      </c>
      <c r="L936" s="666">
        <v>0</v>
      </c>
      <c r="M936" s="666">
        <v>0</v>
      </c>
      <c r="N936" s="665">
        <v>2</v>
      </c>
      <c r="O936" s="748">
        <v>2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4</v>
      </c>
      <c r="B937" s="665" t="s">
        <v>2184</v>
      </c>
      <c r="C937" s="665" t="s">
        <v>2438</v>
      </c>
      <c r="D937" s="746" t="s">
        <v>3720</v>
      </c>
      <c r="E937" s="747" t="s">
        <v>2456</v>
      </c>
      <c r="F937" s="665" t="s">
        <v>2426</v>
      </c>
      <c r="G937" s="665" t="s">
        <v>3400</v>
      </c>
      <c r="H937" s="665" t="s">
        <v>545</v>
      </c>
      <c r="I937" s="665" t="s">
        <v>763</v>
      </c>
      <c r="J937" s="665" t="s">
        <v>764</v>
      </c>
      <c r="K937" s="665" t="s">
        <v>3699</v>
      </c>
      <c r="L937" s="666">
        <v>0</v>
      </c>
      <c r="M937" s="666">
        <v>0</v>
      </c>
      <c r="N937" s="665">
        <v>2</v>
      </c>
      <c r="O937" s="748">
        <v>1</v>
      </c>
      <c r="P937" s="666">
        <v>0</v>
      </c>
      <c r="Q937" s="681"/>
      <c r="R937" s="665">
        <v>1</v>
      </c>
      <c r="S937" s="681">
        <v>0.5</v>
      </c>
      <c r="T937" s="748">
        <v>0.5</v>
      </c>
      <c r="U937" s="704">
        <v>0.5</v>
      </c>
    </row>
    <row r="938" spans="1:21" ht="14.4" customHeight="1" x14ac:dyDescent="0.3">
      <c r="A938" s="664">
        <v>4</v>
      </c>
      <c r="B938" s="665" t="s">
        <v>2184</v>
      </c>
      <c r="C938" s="665" t="s">
        <v>2438</v>
      </c>
      <c r="D938" s="746" t="s">
        <v>3720</v>
      </c>
      <c r="E938" s="747" t="s">
        <v>2456</v>
      </c>
      <c r="F938" s="665" t="s">
        <v>2426</v>
      </c>
      <c r="G938" s="665" t="s">
        <v>3400</v>
      </c>
      <c r="H938" s="665" t="s">
        <v>545</v>
      </c>
      <c r="I938" s="665" t="s">
        <v>3401</v>
      </c>
      <c r="J938" s="665" t="s">
        <v>764</v>
      </c>
      <c r="K938" s="665" t="s">
        <v>3402</v>
      </c>
      <c r="L938" s="666">
        <v>0</v>
      </c>
      <c r="M938" s="666">
        <v>0</v>
      </c>
      <c r="N938" s="665">
        <v>1</v>
      </c>
      <c r="O938" s="748">
        <v>1</v>
      </c>
      <c r="P938" s="666"/>
      <c r="Q938" s="681"/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4</v>
      </c>
      <c r="B939" s="665" t="s">
        <v>2184</v>
      </c>
      <c r="C939" s="665" t="s">
        <v>2438</v>
      </c>
      <c r="D939" s="746" t="s">
        <v>3720</v>
      </c>
      <c r="E939" s="747" t="s">
        <v>2456</v>
      </c>
      <c r="F939" s="665" t="s">
        <v>2426</v>
      </c>
      <c r="G939" s="665" t="s">
        <v>2618</v>
      </c>
      <c r="H939" s="665" t="s">
        <v>545</v>
      </c>
      <c r="I939" s="665" t="s">
        <v>2619</v>
      </c>
      <c r="J939" s="665" t="s">
        <v>2620</v>
      </c>
      <c r="K939" s="665" t="s">
        <v>1308</v>
      </c>
      <c r="L939" s="666">
        <v>0</v>
      </c>
      <c r="M939" s="666">
        <v>0</v>
      </c>
      <c r="N939" s="665">
        <v>1</v>
      </c>
      <c r="O939" s="748">
        <v>0.5</v>
      </c>
      <c r="P939" s="666"/>
      <c r="Q939" s="681"/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4</v>
      </c>
      <c r="B940" s="665" t="s">
        <v>2184</v>
      </c>
      <c r="C940" s="665" t="s">
        <v>2438</v>
      </c>
      <c r="D940" s="746" t="s">
        <v>3720</v>
      </c>
      <c r="E940" s="747" t="s">
        <v>2456</v>
      </c>
      <c r="F940" s="665" t="s">
        <v>2426</v>
      </c>
      <c r="G940" s="665" t="s">
        <v>2618</v>
      </c>
      <c r="H940" s="665" t="s">
        <v>545</v>
      </c>
      <c r="I940" s="665" t="s">
        <v>3702</v>
      </c>
      <c r="J940" s="665" t="s">
        <v>2620</v>
      </c>
      <c r="K940" s="665" t="s">
        <v>3703</v>
      </c>
      <c r="L940" s="666">
        <v>10.55</v>
      </c>
      <c r="M940" s="666">
        <v>10.55</v>
      </c>
      <c r="N940" s="665">
        <v>1</v>
      </c>
      <c r="O940" s="748">
        <v>0.5</v>
      </c>
      <c r="P940" s="666">
        <v>10.55</v>
      </c>
      <c r="Q940" s="681">
        <v>1</v>
      </c>
      <c r="R940" s="665">
        <v>1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4</v>
      </c>
      <c r="B941" s="665" t="s">
        <v>2184</v>
      </c>
      <c r="C941" s="665" t="s">
        <v>2438</v>
      </c>
      <c r="D941" s="746" t="s">
        <v>3720</v>
      </c>
      <c r="E941" s="747" t="s">
        <v>2456</v>
      </c>
      <c r="F941" s="665" t="s">
        <v>2426</v>
      </c>
      <c r="G941" s="665" t="s">
        <v>2487</v>
      </c>
      <c r="H941" s="665" t="s">
        <v>1027</v>
      </c>
      <c r="I941" s="665" t="s">
        <v>2488</v>
      </c>
      <c r="J941" s="665" t="s">
        <v>1906</v>
      </c>
      <c r="K941" s="665" t="s">
        <v>2489</v>
      </c>
      <c r="L941" s="666">
        <v>407.55</v>
      </c>
      <c r="M941" s="666">
        <v>407.55</v>
      </c>
      <c r="N941" s="665">
        <v>1</v>
      </c>
      <c r="O941" s="748">
        <v>0.5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4</v>
      </c>
      <c r="B942" s="665" t="s">
        <v>2184</v>
      </c>
      <c r="C942" s="665" t="s">
        <v>2438</v>
      </c>
      <c r="D942" s="746" t="s">
        <v>3720</v>
      </c>
      <c r="E942" s="747" t="s">
        <v>2456</v>
      </c>
      <c r="F942" s="665" t="s">
        <v>2426</v>
      </c>
      <c r="G942" s="665" t="s">
        <v>2487</v>
      </c>
      <c r="H942" s="665" t="s">
        <v>1027</v>
      </c>
      <c r="I942" s="665" t="s">
        <v>2498</v>
      </c>
      <c r="J942" s="665" t="s">
        <v>1906</v>
      </c>
      <c r="K942" s="665" t="s">
        <v>2499</v>
      </c>
      <c r="L942" s="666">
        <v>923.74</v>
      </c>
      <c r="M942" s="666">
        <v>923.74</v>
      </c>
      <c r="N942" s="665">
        <v>1</v>
      </c>
      <c r="O942" s="748">
        <v>0.5</v>
      </c>
      <c r="P942" s="666">
        <v>923.74</v>
      </c>
      <c r="Q942" s="681">
        <v>1</v>
      </c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4</v>
      </c>
      <c r="B943" s="665" t="s">
        <v>2184</v>
      </c>
      <c r="C943" s="665" t="s">
        <v>2438</v>
      </c>
      <c r="D943" s="746" t="s">
        <v>3720</v>
      </c>
      <c r="E943" s="747" t="s">
        <v>2456</v>
      </c>
      <c r="F943" s="665" t="s">
        <v>2426</v>
      </c>
      <c r="G943" s="665" t="s">
        <v>3269</v>
      </c>
      <c r="H943" s="665" t="s">
        <v>545</v>
      </c>
      <c r="I943" s="665" t="s">
        <v>3704</v>
      </c>
      <c r="J943" s="665" t="s">
        <v>3271</v>
      </c>
      <c r="K943" s="665" t="s">
        <v>3705</v>
      </c>
      <c r="L943" s="666">
        <v>34.659999999999997</v>
      </c>
      <c r="M943" s="666">
        <v>69.319999999999993</v>
      </c>
      <c r="N943" s="665">
        <v>2</v>
      </c>
      <c r="O943" s="748">
        <v>1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4</v>
      </c>
      <c r="B944" s="665" t="s">
        <v>2184</v>
      </c>
      <c r="C944" s="665" t="s">
        <v>2438</v>
      </c>
      <c r="D944" s="746" t="s">
        <v>3720</v>
      </c>
      <c r="E944" s="747" t="s">
        <v>2456</v>
      </c>
      <c r="F944" s="665" t="s">
        <v>2426</v>
      </c>
      <c r="G944" s="665" t="s">
        <v>2586</v>
      </c>
      <c r="H944" s="665" t="s">
        <v>545</v>
      </c>
      <c r="I944" s="665" t="s">
        <v>1374</v>
      </c>
      <c r="J944" s="665" t="s">
        <v>780</v>
      </c>
      <c r="K944" s="665" t="s">
        <v>3706</v>
      </c>
      <c r="L944" s="666">
        <v>90.53</v>
      </c>
      <c r="M944" s="666">
        <v>90.53</v>
      </c>
      <c r="N944" s="665">
        <v>1</v>
      </c>
      <c r="O944" s="748">
        <v>0.5</v>
      </c>
      <c r="P944" s="666">
        <v>90.53</v>
      </c>
      <c r="Q944" s="681">
        <v>1</v>
      </c>
      <c r="R944" s="665">
        <v>1</v>
      </c>
      <c r="S944" s="681">
        <v>1</v>
      </c>
      <c r="T944" s="748">
        <v>0.5</v>
      </c>
      <c r="U944" s="704">
        <v>1</v>
      </c>
    </row>
    <row r="945" spans="1:21" ht="14.4" customHeight="1" x14ac:dyDescent="0.3">
      <c r="A945" s="664">
        <v>4</v>
      </c>
      <c r="B945" s="665" t="s">
        <v>2184</v>
      </c>
      <c r="C945" s="665" t="s">
        <v>2438</v>
      </c>
      <c r="D945" s="746" t="s">
        <v>3720</v>
      </c>
      <c r="E945" s="747" t="s">
        <v>2456</v>
      </c>
      <c r="F945" s="665" t="s">
        <v>2426</v>
      </c>
      <c r="G945" s="665" t="s">
        <v>2586</v>
      </c>
      <c r="H945" s="665" t="s">
        <v>545</v>
      </c>
      <c r="I945" s="665" t="s">
        <v>3707</v>
      </c>
      <c r="J945" s="665" t="s">
        <v>780</v>
      </c>
      <c r="K945" s="665" t="s">
        <v>3706</v>
      </c>
      <c r="L945" s="666">
        <v>90.53</v>
      </c>
      <c r="M945" s="666">
        <v>90.53</v>
      </c>
      <c r="N945" s="665">
        <v>1</v>
      </c>
      <c r="O945" s="748">
        <v>1</v>
      </c>
      <c r="P945" s="666">
        <v>90.53</v>
      </c>
      <c r="Q945" s="681">
        <v>1</v>
      </c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4</v>
      </c>
      <c r="B946" s="665" t="s">
        <v>2184</v>
      </c>
      <c r="C946" s="665" t="s">
        <v>2438</v>
      </c>
      <c r="D946" s="746" t="s">
        <v>3720</v>
      </c>
      <c r="E946" s="747" t="s">
        <v>2456</v>
      </c>
      <c r="F946" s="665" t="s">
        <v>2426</v>
      </c>
      <c r="G946" s="665" t="s">
        <v>2608</v>
      </c>
      <c r="H946" s="665" t="s">
        <v>545</v>
      </c>
      <c r="I946" s="665" t="s">
        <v>912</v>
      </c>
      <c r="J946" s="665" t="s">
        <v>913</v>
      </c>
      <c r="K946" s="665" t="s">
        <v>2609</v>
      </c>
      <c r="L946" s="666">
        <v>77.14</v>
      </c>
      <c r="M946" s="666">
        <v>154.28</v>
      </c>
      <c r="N946" s="665">
        <v>2</v>
      </c>
      <c r="O946" s="748">
        <v>1.5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4</v>
      </c>
      <c r="B947" s="665" t="s">
        <v>2184</v>
      </c>
      <c r="C947" s="665" t="s">
        <v>2438</v>
      </c>
      <c r="D947" s="746" t="s">
        <v>3720</v>
      </c>
      <c r="E947" s="747" t="s">
        <v>2456</v>
      </c>
      <c r="F947" s="665" t="s">
        <v>2426</v>
      </c>
      <c r="G947" s="665" t="s">
        <v>2510</v>
      </c>
      <c r="H947" s="665" t="s">
        <v>545</v>
      </c>
      <c r="I947" s="665" t="s">
        <v>690</v>
      </c>
      <c r="J947" s="665" t="s">
        <v>2511</v>
      </c>
      <c r="K947" s="665" t="s">
        <v>2512</v>
      </c>
      <c r="L947" s="666">
        <v>0</v>
      </c>
      <c r="M947" s="666">
        <v>0</v>
      </c>
      <c r="N947" s="665">
        <v>1</v>
      </c>
      <c r="O947" s="748">
        <v>1</v>
      </c>
      <c r="P947" s="666">
        <v>0</v>
      </c>
      <c r="Q947" s="681"/>
      <c r="R947" s="665">
        <v>1</v>
      </c>
      <c r="S947" s="681">
        <v>1</v>
      </c>
      <c r="T947" s="748">
        <v>1</v>
      </c>
      <c r="U947" s="704">
        <v>1</v>
      </c>
    </row>
    <row r="948" spans="1:21" ht="14.4" customHeight="1" x14ac:dyDescent="0.3">
      <c r="A948" s="664">
        <v>4</v>
      </c>
      <c r="B948" s="665" t="s">
        <v>2184</v>
      </c>
      <c r="C948" s="665" t="s">
        <v>2438</v>
      </c>
      <c r="D948" s="746" t="s">
        <v>3720</v>
      </c>
      <c r="E948" s="747" t="s">
        <v>2456</v>
      </c>
      <c r="F948" s="665" t="s">
        <v>2426</v>
      </c>
      <c r="G948" s="665" t="s">
        <v>2629</v>
      </c>
      <c r="H948" s="665" t="s">
        <v>1027</v>
      </c>
      <c r="I948" s="665" t="s">
        <v>3708</v>
      </c>
      <c r="J948" s="665" t="s">
        <v>1069</v>
      </c>
      <c r="K948" s="665" t="s">
        <v>3709</v>
      </c>
      <c r="L948" s="666">
        <v>31.32</v>
      </c>
      <c r="M948" s="666">
        <v>31.32</v>
      </c>
      <c r="N948" s="665">
        <v>1</v>
      </c>
      <c r="O948" s="748">
        <v>0.5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4</v>
      </c>
      <c r="B949" s="665" t="s">
        <v>2184</v>
      </c>
      <c r="C949" s="665" t="s">
        <v>2438</v>
      </c>
      <c r="D949" s="746" t="s">
        <v>3720</v>
      </c>
      <c r="E949" s="747" t="s">
        <v>2471</v>
      </c>
      <c r="F949" s="665" t="s">
        <v>2426</v>
      </c>
      <c r="G949" s="665" t="s">
        <v>2479</v>
      </c>
      <c r="H949" s="665" t="s">
        <v>1027</v>
      </c>
      <c r="I949" s="665" t="s">
        <v>1688</v>
      </c>
      <c r="J949" s="665" t="s">
        <v>1129</v>
      </c>
      <c r="K949" s="665" t="s">
        <v>2480</v>
      </c>
      <c r="L949" s="666">
        <v>154.36000000000001</v>
      </c>
      <c r="M949" s="666">
        <v>926.16000000000008</v>
      </c>
      <c r="N949" s="665">
        <v>6</v>
      </c>
      <c r="O949" s="748">
        <v>4.5</v>
      </c>
      <c r="P949" s="666">
        <v>308.72000000000003</v>
      </c>
      <c r="Q949" s="681">
        <v>0.33333333333333331</v>
      </c>
      <c r="R949" s="665">
        <v>2</v>
      </c>
      <c r="S949" s="681">
        <v>0.33333333333333331</v>
      </c>
      <c r="T949" s="748">
        <v>2</v>
      </c>
      <c r="U949" s="704">
        <v>0.44444444444444442</v>
      </c>
    </row>
    <row r="950" spans="1:21" ht="14.4" customHeight="1" x14ac:dyDescent="0.3">
      <c r="A950" s="664">
        <v>4</v>
      </c>
      <c r="B950" s="665" t="s">
        <v>2184</v>
      </c>
      <c r="C950" s="665" t="s">
        <v>2438</v>
      </c>
      <c r="D950" s="746" t="s">
        <v>3720</v>
      </c>
      <c r="E950" s="747" t="s">
        <v>2471</v>
      </c>
      <c r="F950" s="665" t="s">
        <v>2426</v>
      </c>
      <c r="G950" s="665" t="s">
        <v>2596</v>
      </c>
      <c r="H950" s="665" t="s">
        <v>545</v>
      </c>
      <c r="I950" s="665" t="s">
        <v>3710</v>
      </c>
      <c r="J950" s="665" t="s">
        <v>1685</v>
      </c>
      <c r="K950" s="665" t="s">
        <v>2575</v>
      </c>
      <c r="L950" s="666">
        <v>0</v>
      </c>
      <c r="M950" s="666">
        <v>0</v>
      </c>
      <c r="N950" s="665">
        <v>1</v>
      </c>
      <c r="O950" s="748">
        <v>1</v>
      </c>
      <c r="P950" s="666">
        <v>0</v>
      </c>
      <c r="Q950" s="681"/>
      <c r="R950" s="665">
        <v>1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4</v>
      </c>
      <c r="B951" s="665" t="s">
        <v>2184</v>
      </c>
      <c r="C951" s="665" t="s">
        <v>2438</v>
      </c>
      <c r="D951" s="746" t="s">
        <v>3720</v>
      </c>
      <c r="E951" s="747" t="s">
        <v>2471</v>
      </c>
      <c r="F951" s="665" t="s">
        <v>2426</v>
      </c>
      <c r="G951" s="665" t="s">
        <v>3711</v>
      </c>
      <c r="H951" s="665" t="s">
        <v>545</v>
      </c>
      <c r="I951" s="665" t="s">
        <v>3712</v>
      </c>
      <c r="J951" s="665" t="s">
        <v>3713</v>
      </c>
      <c r="K951" s="665" t="s">
        <v>2946</v>
      </c>
      <c r="L951" s="666">
        <v>0</v>
      </c>
      <c r="M951" s="666">
        <v>0</v>
      </c>
      <c r="N951" s="665">
        <v>1</v>
      </c>
      <c r="O951" s="748">
        <v>0.5</v>
      </c>
      <c r="P951" s="666"/>
      <c r="Q951" s="681"/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4</v>
      </c>
      <c r="B952" s="665" t="s">
        <v>2184</v>
      </c>
      <c r="C952" s="665" t="s">
        <v>2438</v>
      </c>
      <c r="D952" s="746" t="s">
        <v>3720</v>
      </c>
      <c r="E952" s="747" t="s">
        <v>2471</v>
      </c>
      <c r="F952" s="665" t="s">
        <v>2426</v>
      </c>
      <c r="G952" s="665" t="s">
        <v>3700</v>
      </c>
      <c r="H952" s="665" t="s">
        <v>545</v>
      </c>
      <c r="I952" s="665" t="s">
        <v>1314</v>
      </c>
      <c r="J952" s="665" t="s">
        <v>1315</v>
      </c>
      <c r="K952" s="665" t="s">
        <v>3701</v>
      </c>
      <c r="L952" s="666">
        <v>0</v>
      </c>
      <c r="M952" s="666">
        <v>0</v>
      </c>
      <c r="N952" s="665">
        <v>1</v>
      </c>
      <c r="O952" s="748">
        <v>1</v>
      </c>
      <c r="P952" s="666"/>
      <c r="Q952" s="681"/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4</v>
      </c>
      <c r="B953" s="665" t="s">
        <v>2184</v>
      </c>
      <c r="C953" s="665" t="s">
        <v>2438</v>
      </c>
      <c r="D953" s="746" t="s">
        <v>3720</v>
      </c>
      <c r="E953" s="747" t="s">
        <v>2471</v>
      </c>
      <c r="F953" s="665" t="s">
        <v>2426</v>
      </c>
      <c r="G953" s="665" t="s">
        <v>2936</v>
      </c>
      <c r="H953" s="665" t="s">
        <v>545</v>
      </c>
      <c r="I953" s="665" t="s">
        <v>3009</v>
      </c>
      <c r="J953" s="665" t="s">
        <v>1670</v>
      </c>
      <c r="K953" s="665" t="s">
        <v>2656</v>
      </c>
      <c r="L953" s="666">
        <v>0</v>
      </c>
      <c r="M953" s="666">
        <v>0</v>
      </c>
      <c r="N953" s="665">
        <v>1</v>
      </c>
      <c r="O953" s="748">
        <v>1</v>
      </c>
      <c r="P953" s="666"/>
      <c r="Q953" s="681"/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4</v>
      </c>
      <c r="B954" s="665" t="s">
        <v>2184</v>
      </c>
      <c r="C954" s="665" t="s">
        <v>2438</v>
      </c>
      <c r="D954" s="746" t="s">
        <v>3720</v>
      </c>
      <c r="E954" s="747" t="s">
        <v>2471</v>
      </c>
      <c r="F954" s="665" t="s">
        <v>2426</v>
      </c>
      <c r="G954" s="665" t="s">
        <v>2487</v>
      </c>
      <c r="H954" s="665" t="s">
        <v>1027</v>
      </c>
      <c r="I954" s="665" t="s">
        <v>2490</v>
      </c>
      <c r="J954" s="665" t="s">
        <v>1906</v>
      </c>
      <c r="K954" s="665" t="s">
        <v>2491</v>
      </c>
      <c r="L954" s="666">
        <v>543.39</v>
      </c>
      <c r="M954" s="666">
        <v>1086.78</v>
      </c>
      <c r="N954" s="665">
        <v>2</v>
      </c>
      <c r="O954" s="748">
        <v>2</v>
      </c>
      <c r="P954" s="666">
        <v>543.39</v>
      </c>
      <c r="Q954" s="681">
        <v>0.5</v>
      </c>
      <c r="R954" s="665">
        <v>1</v>
      </c>
      <c r="S954" s="681">
        <v>0.5</v>
      </c>
      <c r="T954" s="748">
        <v>1</v>
      </c>
      <c r="U954" s="704">
        <v>0.5</v>
      </c>
    </row>
    <row r="955" spans="1:21" ht="14.4" customHeight="1" x14ac:dyDescent="0.3">
      <c r="A955" s="664">
        <v>4</v>
      </c>
      <c r="B955" s="665" t="s">
        <v>2184</v>
      </c>
      <c r="C955" s="665" t="s">
        <v>2438</v>
      </c>
      <c r="D955" s="746" t="s">
        <v>3720</v>
      </c>
      <c r="E955" s="747" t="s">
        <v>2471</v>
      </c>
      <c r="F955" s="665" t="s">
        <v>2426</v>
      </c>
      <c r="G955" s="665" t="s">
        <v>3080</v>
      </c>
      <c r="H955" s="665" t="s">
        <v>545</v>
      </c>
      <c r="I955" s="665" t="s">
        <v>3714</v>
      </c>
      <c r="J955" s="665" t="s">
        <v>1500</v>
      </c>
      <c r="K955" s="665" t="s">
        <v>3715</v>
      </c>
      <c r="L955" s="666">
        <v>16.77</v>
      </c>
      <c r="M955" s="666">
        <v>33.54</v>
      </c>
      <c r="N955" s="665">
        <v>2</v>
      </c>
      <c r="O955" s="748">
        <v>2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4</v>
      </c>
      <c r="B956" s="665" t="s">
        <v>2184</v>
      </c>
      <c r="C956" s="665" t="s">
        <v>2438</v>
      </c>
      <c r="D956" s="746" t="s">
        <v>3720</v>
      </c>
      <c r="E956" s="747" t="s">
        <v>2471</v>
      </c>
      <c r="F956" s="665" t="s">
        <v>2426</v>
      </c>
      <c r="G956" s="665" t="s">
        <v>3080</v>
      </c>
      <c r="H956" s="665" t="s">
        <v>545</v>
      </c>
      <c r="I956" s="665" t="s">
        <v>3716</v>
      </c>
      <c r="J956" s="665" t="s">
        <v>1500</v>
      </c>
      <c r="K956" s="665" t="s">
        <v>3717</v>
      </c>
      <c r="L956" s="666">
        <v>33.549999999999997</v>
      </c>
      <c r="M956" s="666">
        <v>33.549999999999997</v>
      </c>
      <c r="N956" s="665">
        <v>1</v>
      </c>
      <c r="O956" s="748">
        <v>1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4</v>
      </c>
      <c r="B957" s="665" t="s">
        <v>2184</v>
      </c>
      <c r="C957" s="665" t="s">
        <v>2438</v>
      </c>
      <c r="D957" s="746" t="s">
        <v>3720</v>
      </c>
      <c r="E957" s="747" t="s">
        <v>2471</v>
      </c>
      <c r="F957" s="665" t="s">
        <v>2428</v>
      </c>
      <c r="G957" s="665" t="s">
        <v>2917</v>
      </c>
      <c r="H957" s="665" t="s">
        <v>545</v>
      </c>
      <c r="I957" s="665" t="s">
        <v>2965</v>
      </c>
      <c r="J957" s="665" t="s">
        <v>2966</v>
      </c>
      <c r="K957" s="665" t="s">
        <v>2967</v>
      </c>
      <c r="L957" s="666">
        <v>378.48</v>
      </c>
      <c r="M957" s="666">
        <v>378.48</v>
      </c>
      <c r="N957" s="665">
        <v>1</v>
      </c>
      <c r="O957" s="748">
        <v>1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4</v>
      </c>
      <c r="B958" s="665" t="s">
        <v>2184</v>
      </c>
      <c r="C958" s="665" t="s">
        <v>2438</v>
      </c>
      <c r="D958" s="746" t="s">
        <v>3720</v>
      </c>
      <c r="E958" s="747" t="s">
        <v>2472</v>
      </c>
      <c r="F958" s="665" t="s">
        <v>2426</v>
      </c>
      <c r="G958" s="665" t="s">
        <v>2479</v>
      </c>
      <c r="H958" s="665" t="s">
        <v>1027</v>
      </c>
      <c r="I958" s="665" t="s">
        <v>3124</v>
      </c>
      <c r="J958" s="665" t="s">
        <v>3613</v>
      </c>
      <c r="K958" s="665" t="s">
        <v>2296</v>
      </c>
      <c r="L958" s="666">
        <v>149.52000000000001</v>
      </c>
      <c r="M958" s="666">
        <v>149.52000000000001</v>
      </c>
      <c r="N958" s="665">
        <v>1</v>
      </c>
      <c r="O958" s="748">
        <v>0.5</v>
      </c>
      <c r="P958" s="666">
        <v>149.52000000000001</v>
      </c>
      <c r="Q958" s="681">
        <v>1</v>
      </c>
      <c r="R958" s="665">
        <v>1</v>
      </c>
      <c r="S958" s="681">
        <v>1</v>
      </c>
      <c r="T958" s="748">
        <v>0.5</v>
      </c>
      <c r="U958" s="704">
        <v>1</v>
      </c>
    </row>
    <row r="959" spans="1:21" ht="14.4" customHeight="1" x14ac:dyDescent="0.3">
      <c r="A959" s="664">
        <v>4</v>
      </c>
      <c r="B959" s="665" t="s">
        <v>2184</v>
      </c>
      <c r="C959" s="665" t="s">
        <v>2438</v>
      </c>
      <c r="D959" s="746" t="s">
        <v>3720</v>
      </c>
      <c r="E959" s="747" t="s">
        <v>2472</v>
      </c>
      <c r="F959" s="665" t="s">
        <v>2426</v>
      </c>
      <c r="G959" s="665" t="s">
        <v>3400</v>
      </c>
      <c r="H959" s="665" t="s">
        <v>545</v>
      </c>
      <c r="I959" s="665" t="s">
        <v>763</v>
      </c>
      <c r="J959" s="665" t="s">
        <v>764</v>
      </c>
      <c r="K959" s="665" t="s">
        <v>3699</v>
      </c>
      <c r="L959" s="666">
        <v>0</v>
      </c>
      <c r="M959" s="666">
        <v>0</v>
      </c>
      <c r="N959" s="665">
        <v>1</v>
      </c>
      <c r="O959" s="748">
        <v>0.5</v>
      </c>
      <c r="P959" s="666"/>
      <c r="Q959" s="681"/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4</v>
      </c>
      <c r="B960" s="665" t="s">
        <v>2184</v>
      </c>
      <c r="C960" s="665" t="s">
        <v>2438</v>
      </c>
      <c r="D960" s="746" t="s">
        <v>3720</v>
      </c>
      <c r="E960" s="747" t="s">
        <v>2472</v>
      </c>
      <c r="F960" s="665" t="s">
        <v>2426</v>
      </c>
      <c r="G960" s="665" t="s">
        <v>2618</v>
      </c>
      <c r="H960" s="665" t="s">
        <v>545</v>
      </c>
      <c r="I960" s="665" t="s">
        <v>3718</v>
      </c>
      <c r="J960" s="665" t="s">
        <v>3435</v>
      </c>
      <c r="K960" s="665" t="s">
        <v>3563</v>
      </c>
      <c r="L960" s="666">
        <v>10.55</v>
      </c>
      <c r="M960" s="666">
        <v>21.1</v>
      </c>
      <c r="N960" s="665">
        <v>2</v>
      </c>
      <c r="O960" s="748">
        <v>2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4</v>
      </c>
      <c r="B961" s="665" t="s">
        <v>2184</v>
      </c>
      <c r="C961" s="665" t="s">
        <v>2438</v>
      </c>
      <c r="D961" s="746" t="s">
        <v>3720</v>
      </c>
      <c r="E961" s="747" t="s">
        <v>2472</v>
      </c>
      <c r="F961" s="665" t="s">
        <v>2426</v>
      </c>
      <c r="G961" s="665" t="s">
        <v>2487</v>
      </c>
      <c r="H961" s="665" t="s">
        <v>1027</v>
      </c>
      <c r="I961" s="665" t="s">
        <v>3719</v>
      </c>
      <c r="J961" s="665" t="s">
        <v>1906</v>
      </c>
      <c r="K961" s="665" t="s">
        <v>2628</v>
      </c>
      <c r="L961" s="666">
        <v>815.1</v>
      </c>
      <c r="M961" s="666">
        <v>815.1</v>
      </c>
      <c r="N961" s="665">
        <v>1</v>
      </c>
      <c r="O961" s="748">
        <v>0.5</v>
      </c>
      <c r="P961" s="666">
        <v>815.1</v>
      </c>
      <c r="Q961" s="681">
        <v>1</v>
      </c>
      <c r="R961" s="665">
        <v>1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4</v>
      </c>
      <c r="B962" s="665" t="s">
        <v>2184</v>
      </c>
      <c r="C962" s="665" t="s">
        <v>2438</v>
      </c>
      <c r="D962" s="746" t="s">
        <v>3720</v>
      </c>
      <c r="E962" s="747" t="s">
        <v>2472</v>
      </c>
      <c r="F962" s="665" t="s">
        <v>2426</v>
      </c>
      <c r="G962" s="665" t="s">
        <v>2986</v>
      </c>
      <c r="H962" s="665" t="s">
        <v>1027</v>
      </c>
      <c r="I962" s="665" t="s">
        <v>1559</v>
      </c>
      <c r="J962" s="665" t="s">
        <v>1307</v>
      </c>
      <c r="K962" s="665" t="s">
        <v>1308</v>
      </c>
      <c r="L962" s="666">
        <v>36.54</v>
      </c>
      <c r="M962" s="666">
        <v>36.54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thickBot="1" x14ac:dyDescent="0.35">
      <c r="A963" s="670">
        <v>4</v>
      </c>
      <c r="B963" s="671" t="s">
        <v>2184</v>
      </c>
      <c r="C963" s="671" t="s">
        <v>2438</v>
      </c>
      <c r="D963" s="749" t="s">
        <v>3720</v>
      </c>
      <c r="E963" s="750" t="s">
        <v>2472</v>
      </c>
      <c r="F963" s="671" t="s">
        <v>2426</v>
      </c>
      <c r="G963" s="671" t="s">
        <v>3080</v>
      </c>
      <c r="H963" s="671" t="s">
        <v>545</v>
      </c>
      <c r="I963" s="671" t="s">
        <v>3716</v>
      </c>
      <c r="J963" s="671" t="s">
        <v>1500</v>
      </c>
      <c r="K963" s="671" t="s">
        <v>3717</v>
      </c>
      <c r="L963" s="672">
        <v>33.549999999999997</v>
      </c>
      <c r="M963" s="672">
        <v>67.099999999999994</v>
      </c>
      <c r="N963" s="671">
        <v>2</v>
      </c>
      <c r="O963" s="751">
        <v>1.5</v>
      </c>
      <c r="P963" s="672"/>
      <c r="Q963" s="682">
        <v>0</v>
      </c>
      <c r="R963" s="671"/>
      <c r="S963" s="682">
        <v>0</v>
      </c>
      <c r="T963" s="751"/>
      <c r="U963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3725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2457</v>
      </c>
      <c r="B5" s="229">
        <v>1322.72</v>
      </c>
      <c r="C5" s="745">
        <v>0.83454998580396855</v>
      </c>
      <c r="D5" s="229">
        <v>262.23</v>
      </c>
      <c r="E5" s="745">
        <v>0.16545001419603142</v>
      </c>
      <c r="F5" s="753">
        <v>1584.95</v>
      </c>
    </row>
    <row r="6" spans="1:6" ht="14.4" customHeight="1" x14ac:dyDescent="0.3">
      <c r="A6" s="691" t="s">
        <v>2465</v>
      </c>
      <c r="B6" s="668">
        <v>741.02</v>
      </c>
      <c r="C6" s="681">
        <v>0.47973016715652639</v>
      </c>
      <c r="D6" s="668">
        <v>803.64</v>
      </c>
      <c r="E6" s="681">
        <v>0.52026983284347372</v>
      </c>
      <c r="F6" s="669">
        <v>1544.6599999999999</v>
      </c>
    </row>
    <row r="7" spans="1:6" ht="14.4" customHeight="1" x14ac:dyDescent="0.3">
      <c r="A7" s="691" t="s">
        <v>2453</v>
      </c>
      <c r="B7" s="668">
        <v>713.23</v>
      </c>
      <c r="C7" s="681">
        <v>1</v>
      </c>
      <c r="D7" s="668">
        <v>0</v>
      </c>
      <c r="E7" s="681">
        <v>0</v>
      </c>
      <c r="F7" s="669">
        <v>713.23</v>
      </c>
    </row>
    <row r="8" spans="1:6" ht="14.4" customHeight="1" x14ac:dyDescent="0.3">
      <c r="A8" s="691" t="s">
        <v>2462</v>
      </c>
      <c r="B8" s="668">
        <v>640.41999999999996</v>
      </c>
      <c r="C8" s="681">
        <v>0.946023398723706</v>
      </c>
      <c r="D8" s="668">
        <v>36.54</v>
      </c>
      <c r="E8" s="681">
        <v>5.3976601276294028E-2</v>
      </c>
      <c r="F8" s="669">
        <v>676.95999999999992</v>
      </c>
    </row>
    <row r="9" spans="1:6" ht="14.4" customHeight="1" x14ac:dyDescent="0.3">
      <c r="A9" s="691" t="s">
        <v>2459</v>
      </c>
      <c r="B9" s="668">
        <v>271.79999999999995</v>
      </c>
      <c r="C9" s="681">
        <v>0.28928434586402141</v>
      </c>
      <c r="D9" s="668">
        <v>667.76</v>
      </c>
      <c r="E9" s="681">
        <v>0.71071565413597859</v>
      </c>
      <c r="F9" s="669">
        <v>939.56</v>
      </c>
    </row>
    <row r="10" spans="1:6" ht="14.4" customHeight="1" x14ac:dyDescent="0.3">
      <c r="A10" s="691" t="s">
        <v>2469</v>
      </c>
      <c r="B10" s="668">
        <v>207.45</v>
      </c>
      <c r="C10" s="681">
        <v>0.13821522799349731</v>
      </c>
      <c r="D10" s="668">
        <v>1293.47</v>
      </c>
      <c r="E10" s="681">
        <v>0.86178477200650261</v>
      </c>
      <c r="F10" s="669">
        <v>1500.92</v>
      </c>
    </row>
    <row r="11" spans="1:6" ht="14.4" customHeight="1" x14ac:dyDescent="0.3">
      <c r="A11" s="691" t="s">
        <v>2460</v>
      </c>
      <c r="B11" s="668">
        <v>129.62</v>
      </c>
      <c r="C11" s="681">
        <v>0.11185902414608466</v>
      </c>
      <c r="D11" s="668">
        <v>1029.1600000000001</v>
      </c>
      <c r="E11" s="681">
        <v>0.88814097585391527</v>
      </c>
      <c r="F11" s="669">
        <v>1158.7800000000002</v>
      </c>
    </row>
    <row r="12" spans="1:6" ht="14.4" customHeight="1" x14ac:dyDescent="0.3">
      <c r="A12" s="691" t="s">
        <v>2466</v>
      </c>
      <c r="B12" s="668">
        <v>36.54</v>
      </c>
      <c r="C12" s="681">
        <v>9.3757216534523888E-2</v>
      </c>
      <c r="D12" s="668">
        <v>353.19</v>
      </c>
      <c r="E12" s="681">
        <v>0.90624278346547604</v>
      </c>
      <c r="F12" s="669">
        <v>389.73</v>
      </c>
    </row>
    <row r="13" spans="1:6" ht="14.4" customHeight="1" x14ac:dyDescent="0.3">
      <c r="A13" s="691" t="s">
        <v>2450</v>
      </c>
      <c r="B13" s="668">
        <v>28.200000000000003</v>
      </c>
      <c r="C13" s="681">
        <v>9.1143855385082788E-3</v>
      </c>
      <c r="D13" s="668">
        <v>3065.8100000000004</v>
      </c>
      <c r="E13" s="681">
        <v>0.99088561446149181</v>
      </c>
      <c r="F13" s="669">
        <v>3094.01</v>
      </c>
    </row>
    <row r="14" spans="1:6" ht="14.4" customHeight="1" x14ac:dyDescent="0.3">
      <c r="A14" s="691" t="s">
        <v>2458</v>
      </c>
      <c r="B14" s="668">
        <v>4.7</v>
      </c>
      <c r="C14" s="681">
        <v>6.0528010302640049E-3</v>
      </c>
      <c r="D14" s="668">
        <v>771.80000000000007</v>
      </c>
      <c r="E14" s="681">
        <v>0.99394719896973593</v>
      </c>
      <c r="F14" s="669">
        <v>776.50000000000011</v>
      </c>
    </row>
    <row r="15" spans="1:6" ht="14.4" customHeight="1" x14ac:dyDescent="0.3">
      <c r="A15" s="691" t="s">
        <v>2472</v>
      </c>
      <c r="B15" s="668"/>
      <c r="C15" s="681">
        <v>0</v>
      </c>
      <c r="D15" s="668">
        <v>1001.16</v>
      </c>
      <c r="E15" s="681">
        <v>1</v>
      </c>
      <c r="F15" s="669">
        <v>1001.16</v>
      </c>
    </row>
    <row r="16" spans="1:6" ht="14.4" customHeight="1" x14ac:dyDescent="0.3">
      <c r="A16" s="691" t="s">
        <v>2454</v>
      </c>
      <c r="B16" s="668"/>
      <c r="C16" s="681">
        <v>0</v>
      </c>
      <c r="D16" s="668">
        <v>225.06</v>
      </c>
      <c r="E16" s="681">
        <v>1</v>
      </c>
      <c r="F16" s="669">
        <v>225.06</v>
      </c>
    </row>
    <row r="17" spans="1:6" ht="14.4" customHeight="1" x14ac:dyDescent="0.3">
      <c r="A17" s="691" t="s">
        <v>2476</v>
      </c>
      <c r="B17" s="668"/>
      <c r="C17" s="681">
        <v>0</v>
      </c>
      <c r="D17" s="668">
        <v>1380.59</v>
      </c>
      <c r="E17" s="681">
        <v>1</v>
      </c>
      <c r="F17" s="669">
        <v>1380.59</v>
      </c>
    </row>
    <row r="18" spans="1:6" ht="14.4" customHeight="1" x14ac:dyDescent="0.3">
      <c r="A18" s="691" t="s">
        <v>2455</v>
      </c>
      <c r="B18" s="668">
        <v>0</v>
      </c>
      <c r="C18" s="681">
        <v>0</v>
      </c>
      <c r="D18" s="668">
        <v>2619.39</v>
      </c>
      <c r="E18" s="681">
        <v>1</v>
      </c>
      <c r="F18" s="669">
        <v>2619.39</v>
      </c>
    </row>
    <row r="19" spans="1:6" ht="14.4" customHeight="1" x14ac:dyDescent="0.3">
      <c r="A19" s="691" t="s">
        <v>2468</v>
      </c>
      <c r="B19" s="668">
        <v>0</v>
      </c>
      <c r="C19" s="681">
        <v>0</v>
      </c>
      <c r="D19" s="668">
        <v>728.1</v>
      </c>
      <c r="E19" s="681">
        <v>1</v>
      </c>
      <c r="F19" s="669">
        <v>728.1</v>
      </c>
    </row>
    <row r="20" spans="1:6" ht="14.4" customHeight="1" x14ac:dyDescent="0.3">
      <c r="A20" s="691" t="s">
        <v>2456</v>
      </c>
      <c r="B20" s="668"/>
      <c r="C20" s="681">
        <v>0</v>
      </c>
      <c r="D20" s="668">
        <v>1362.61</v>
      </c>
      <c r="E20" s="681">
        <v>1</v>
      </c>
      <c r="F20" s="669">
        <v>1362.61</v>
      </c>
    </row>
    <row r="21" spans="1:6" ht="14.4" customHeight="1" x14ac:dyDescent="0.3">
      <c r="A21" s="691" t="s">
        <v>2470</v>
      </c>
      <c r="B21" s="668">
        <v>0</v>
      </c>
      <c r="C21" s="681">
        <v>0</v>
      </c>
      <c r="D21" s="668">
        <v>3924.4099999999994</v>
      </c>
      <c r="E21" s="681">
        <v>1</v>
      </c>
      <c r="F21" s="669">
        <v>3924.4099999999994</v>
      </c>
    </row>
    <row r="22" spans="1:6" ht="14.4" customHeight="1" x14ac:dyDescent="0.3">
      <c r="A22" s="691" t="s">
        <v>2445</v>
      </c>
      <c r="B22" s="668"/>
      <c r="C22" s="681">
        <v>0</v>
      </c>
      <c r="D22" s="668">
        <v>133.94</v>
      </c>
      <c r="E22" s="681">
        <v>1</v>
      </c>
      <c r="F22" s="669">
        <v>133.94</v>
      </c>
    </row>
    <row r="23" spans="1:6" ht="14.4" customHeight="1" x14ac:dyDescent="0.3">
      <c r="A23" s="691" t="s">
        <v>2444</v>
      </c>
      <c r="B23" s="668">
        <v>0</v>
      </c>
      <c r="C23" s="681">
        <v>0</v>
      </c>
      <c r="D23" s="668">
        <v>1073.55</v>
      </c>
      <c r="E23" s="681">
        <v>1</v>
      </c>
      <c r="F23" s="669">
        <v>1073.55</v>
      </c>
    </row>
    <row r="24" spans="1:6" ht="14.4" customHeight="1" x14ac:dyDescent="0.3">
      <c r="A24" s="691" t="s">
        <v>2448</v>
      </c>
      <c r="B24" s="668"/>
      <c r="C24" s="681">
        <v>0</v>
      </c>
      <c r="D24" s="668">
        <v>303.88</v>
      </c>
      <c r="E24" s="681">
        <v>1</v>
      </c>
      <c r="F24" s="669">
        <v>303.88</v>
      </c>
    </row>
    <row r="25" spans="1:6" ht="14.4" customHeight="1" x14ac:dyDescent="0.3">
      <c r="A25" s="691" t="s">
        <v>2452</v>
      </c>
      <c r="B25" s="668"/>
      <c r="C25" s="681">
        <v>0</v>
      </c>
      <c r="D25" s="668">
        <v>3322.8800000000006</v>
      </c>
      <c r="E25" s="681">
        <v>1</v>
      </c>
      <c r="F25" s="669">
        <v>3322.8800000000006</v>
      </c>
    </row>
    <row r="26" spans="1:6" ht="14.4" customHeight="1" x14ac:dyDescent="0.3">
      <c r="A26" s="691" t="s">
        <v>2467</v>
      </c>
      <c r="B26" s="668"/>
      <c r="C26" s="681">
        <v>0</v>
      </c>
      <c r="D26" s="668">
        <v>937.57999999999993</v>
      </c>
      <c r="E26" s="681">
        <v>1</v>
      </c>
      <c r="F26" s="669">
        <v>937.57999999999993</v>
      </c>
    </row>
    <row r="27" spans="1:6" ht="14.4" customHeight="1" x14ac:dyDescent="0.3">
      <c r="A27" s="691" t="s">
        <v>2446</v>
      </c>
      <c r="B27" s="668"/>
      <c r="C27" s="681">
        <v>0</v>
      </c>
      <c r="D27" s="668">
        <v>903.03000000000009</v>
      </c>
      <c r="E27" s="681">
        <v>1</v>
      </c>
      <c r="F27" s="669">
        <v>903.03000000000009</v>
      </c>
    </row>
    <row r="28" spans="1:6" ht="14.4" customHeight="1" x14ac:dyDescent="0.3">
      <c r="A28" s="691" t="s">
        <v>2449</v>
      </c>
      <c r="B28" s="668"/>
      <c r="C28" s="681">
        <v>0</v>
      </c>
      <c r="D28" s="668">
        <v>2053.0700000000002</v>
      </c>
      <c r="E28" s="681">
        <v>1</v>
      </c>
      <c r="F28" s="669">
        <v>2053.0700000000002</v>
      </c>
    </row>
    <row r="29" spans="1:6" ht="14.4" customHeight="1" x14ac:dyDescent="0.3">
      <c r="A29" s="691" t="s">
        <v>2443</v>
      </c>
      <c r="B29" s="668"/>
      <c r="C29" s="681">
        <v>0</v>
      </c>
      <c r="D29" s="668">
        <v>3190.62</v>
      </c>
      <c r="E29" s="681">
        <v>1</v>
      </c>
      <c r="F29" s="669">
        <v>3190.62</v>
      </c>
    </row>
    <row r="30" spans="1:6" ht="14.4" customHeight="1" x14ac:dyDescent="0.3">
      <c r="A30" s="691" t="s">
        <v>2471</v>
      </c>
      <c r="B30" s="668"/>
      <c r="C30" s="681">
        <v>0</v>
      </c>
      <c r="D30" s="668">
        <v>2012.94</v>
      </c>
      <c r="E30" s="681">
        <v>1</v>
      </c>
      <c r="F30" s="669">
        <v>2012.94</v>
      </c>
    </row>
    <row r="31" spans="1:6" ht="14.4" customHeight="1" x14ac:dyDescent="0.3">
      <c r="A31" s="691" t="s">
        <v>2461</v>
      </c>
      <c r="B31" s="668"/>
      <c r="C31" s="681">
        <v>0</v>
      </c>
      <c r="D31" s="668">
        <v>286.36</v>
      </c>
      <c r="E31" s="681">
        <v>1</v>
      </c>
      <c r="F31" s="669">
        <v>286.36</v>
      </c>
    </row>
    <row r="32" spans="1:6" ht="14.4" customHeight="1" x14ac:dyDescent="0.3">
      <c r="A32" s="691" t="s">
        <v>2473</v>
      </c>
      <c r="B32" s="668"/>
      <c r="C32" s="681">
        <v>0</v>
      </c>
      <c r="D32" s="668">
        <v>463.08000000000004</v>
      </c>
      <c r="E32" s="681">
        <v>1</v>
      </c>
      <c r="F32" s="669">
        <v>463.08000000000004</v>
      </c>
    </row>
    <row r="33" spans="1:6" ht="14.4" customHeight="1" x14ac:dyDescent="0.3">
      <c r="A33" s="691" t="s">
        <v>2447</v>
      </c>
      <c r="B33" s="668"/>
      <c r="C33" s="681">
        <v>0</v>
      </c>
      <c r="D33" s="668">
        <v>1383.77</v>
      </c>
      <c r="E33" s="681">
        <v>1</v>
      </c>
      <c r="F33" s="669">
        <v>1383.77</v>
      </c>
    </row>
    <row r="34" spans="1:6" ht="14.4" customHeight="1" x14ac:dyDescent="0.3">
      <c r="A34" s="691" t="s">
        <v>2477</v>
      </c>
      <c r="B34" s="668"/>
      <c r="C34" s="681">
        <v>0</v>
      </c>
      <c r="D34" s="668">
        <v>3043.79</v>
      </c>
      <c r="E34" s="681">
        <v>1</v>
      </c>
      <c r="F34" s="669">
        <v>3043.79</v>
      </c>
    </row>
    <row r="35" spans="1:6" ht="14.4" customHeight="1" x14ac:dyDescent="0.3">
      <c r="A35" s="691" t="s">
        <v>2478</v>
      </c>
      <c r="B35" s="668"/>
      <c r="C35" s="681">
        <v>0</v>
      </c>
      <c r="D35" s="668">
        <v>2096.36</v>
      </c>
      <c r="E35" s="681">
        <v>1</v>
      </c>
      <c r="F35" s="669">
        <v>2096.36</v>
      </c>
    </row>
    <row r="36" spans="1:6" ht="14.4" customHeight="1" x14ac:dyDescent="0.3">
      <c r="A36" s="691" t="s">
        <v>2464</v>
      </c>
      <c r="B36" s="668"/>
      <c r="C36" s="681">
        <v>0</v>
      </c>
      <c r="D36" s="668">
        <v>189.47000000000003</v>
      </c>
      <c r="E36" s="681">
        <v>1</v>
      </c>
      <c r="F36" s="669">
        <v>189.47000000000003</v>
      </c>
    </row>
    <row r="37" spans="1:6" ht="14.4" customHeight="1" thickBot="1" x14ac:dyDescent="0.35">
      <c r="A37" s="692" t="s">
        <v>2463</v>
      </c>
      <c r="B37" s="683"/>
      <c r="C37" s="684">
        <v>0</v>
      </c>
      <c r="D37" s="683">
        <v>474.68</v>
      </c>
      <c r="E37" s="684">
        <v>1</v>
      </c>
      <c r="F37" s="685">
        <v>474.68</v>
      </c>
    </row>
    <row r="38" spans="1:6" ht="14.4" customHeight="1" thickBot="1" x14ac:dyDescent="0.35">
      <c r="A38" s="686" t="s">
        <v>3</v>
      </c>
      <c r="B38" s="687">
        <v>4095.6999999999994</v>
      </c>
      <c r="C38" s="688">
        <v>9.0035924679080628E-2</v>
      </c>
      <c r="D38" s="687">
        <v>41393.919999999998</v>
      </c>
      <c r="E38" s="688">
        <v>0.90996407532091939</v>
      </c>
      <c r="F38" s="689">
        <v>45489.619999999995</v>
      </c>
    </row>
    <row r="39" spans="1:6" ht="14.4" customHeight="1" thickBot="1" x14ac:dyDescent="0.35"/>
    <row r="40" spans="1:6" ht="14.4" customHeight="1" x14ac:dyDescent="0.3">
      <c r="A40" s="754" t="s">
        <v>2248</v>
      </c>
      <c r="B40" s="229">
        <v>1322.72</v>
      </c>
      <c r="C40" s="745">
        <v>0.82514254344923954</v>
      </c>
      <c r="D40" s="229">
        <v>280.3</v>
      </c>
      <c r="E40" s="745">
        <v>0.17485745655076046</v>
      </c>
      <c r="F40" s="753">
        <v>1603.02</v>
      </c>
    </row>
    <row r="41" spans="1:6" ht="14.4" customHeight="1" x14ac:dyDescent="0.3">
      <c r="A41" s="691" t="s">
        <v>3726</v>
      </c>
      <c r="B41" s="668">
        <v>741.02</v>
      </c>
      <c r="C41" s="681">
        <v>1</v>
      </c>
      <c r="D41" s="668"/>
      <c r="E41" s="681">
        <v>0</v>
      </c>
      <c r="F41" s="669">
        <v>741.02</v>
      </c>
    </row>
    <row r="42" spans="1:6" ht="14.4" customHeight="1" x14ac:dyDescent="0.3">
      <c r="A42" s="691" t="s">
        <v>3727</v>
      </c>
      <c r="B42" s="668">
        <v>640.41999999999996</v>
      </c>
      <c r="C42" s="681">
        <v>1</v>
      </c>
      <c r="D42" s="668"/>
      <c r="E42" s="681">
        <v>0</v>
      </c>
      <c r="F42" s="669">
        <v>640.41999999999996</v>
      </c>
    </row>
    <row r="43" spans="1:6" ht="14.4" customHeight="1" x14ac:dyDescent="0.3">
      <c r="A43" s="691" t="s">
        <v>2215</v>
      </c>
      <c r="B43" s="668">
        <v>344.49</v>
      </c>
      <c r="C43" s="681">
        <v>0.71015687810509387</v>
      </c>
      <c r="D43" s="668">
        <v>140.6</v>
      </c>
      <c r="E43" s="681">
        <v>0.28984312189490608</v>
      </c>
      <c r="F43" s="669">
        <v>485.09000000000003</v>
      </c>
    </row>
    <row r="44" spans="1:6" ht="14.4" customHeight="1" x14ac:dyDescent="0.3">
      <c r="A44" s="691" t="s">
        <v>2210</v>
      </c>
      <c r="B44" s="668">
        <v>271.79999999999995</v>
      </c>
      <c r="C44" s="681">
        <v>1</v>
      </c>
      <c r="D44" s="668"/>
      <c r="E44" s="681">
        <v>0</v>
      </c>
      <c r="F44" s="669">
        <v>271.79999999999995</v>
      </c>
    </row>
    <row r="45" spans="1:6" ht="14.4" customHeight="1" x14ac:dyDescent="0.3">
      <c r="A45" s="691" t="s">
        <v>2222</v>
      </c>
      <c r="B45" s="668">
        <v>210.69</v>
      </c>
      <c r="C45" s="681">
        <v>0.60005126452494872</v>
      </c>
      <c r="D45" s="668">
        <v>140.43</v>
      </c>
      <c r="E45" s="681">
        <v>0.39994873547505128</v>
      </c>
      <c r="F45" s="669">
        <v>351.12</v>
      </c>
    </row>
    <row r="46" spans="1:6" ht="14.4" customHeight="1" x14ac:dyDescent="0.3">
      <c r="A46" s="691" t="s">
        <v>2231</v>
      </c>
      <c r="B46" s="668">
        <v>207.45</v>
      </c>
      <c r="C46" s="681">
        <v>1</v>
      </c>
      <c r="D46" s="668"/>
      <c r="E46" s="681">
        <v>0</v>
      </c>
      <c r="F46" s="669">
        <v>207.45</v>
      </c>
    </row>
    <row r="47" spans="1:6" ht="14.4" customHeight="1" x14ac:dyDescent="0.3">
      <c r="A47" s="691" t="s">
        <v>2259</v>
      </c>
      <c r="B47" s="668">
        <v>158.05000000000001</v>
      </c>
      <c r="C47" s="681">
        <v>1</v>
      </c>
      <c r="D47" s="668">
        <v>0</v>
      </c>
      <c r="E47" s="681">
        <v>0</v>
      </c>
      <c r="F47" s="669">
        <v>158.05000000000001</v>
      </c>
    </row>
    <row r="48" spans="1:6" ht="14.4" customHeight="1" x14ac:dyDescent="0.3">
      <c r="A48" s="691" t="s">
        <v>2229</v>
      </c>
      <c r="B48" s="668">
        <v>129.62</v>
      </c>
      <c r="C48" s="681">
        <v>1</v>
      </c>
      <c r="D48" s="668"/>
      <c r="E48" s="681">
        <v>0</v>
      </c>
      <c r="F48" s="669">
        <v>129.62</v>
      </c>
    </row>
    <row r="49" spans="1:6" ht="14.4" customHeight="1" x14ac:dyDescent="0.3">
      <c r="A49" s="691" t="s">
        <v>2211</v>
      </c>
      <c r="B49" s="668">
        <v>36.54</v>
      </c>
      <c r="C49" s="681">
        <v>0.2</v>
      </c>
      <c r="D49" s="668">
        <v>146.16</v>
      </c>
      <c r="E49" s="681">
        <v>0.8</v>
      </c>
      <c r="F49" s="669">
        <v>182.7</v>
      </c>
    </row>
    <row r="50" spans="1:6" ht="14.4" customHeight="1" x14ac:dyDescent="0.3">
      <c r="A50" s="691" t="s">
        <v>2256</v>
      </c>
      <c r="B50" s="668">
        <v>32.900000000000006</v>
      </c>
      <c r="C50" s="681">
        <v>0.875</v>
      </c>
      <c r="D50" s="668">
        <v>4.7</v>
      </c>
      <c r="E50" s="681">
        <v>0.12499999999999997</v>
      </c>
      <c r="F50" s="669">
        <v>37.600000000000009</v>
      </c>
    </row>
    <row r="51" spans="1:6" ht="14.4" customHeight="1" x14ac:dyDescent="0.3">
      <c r="A51" s="691" t="s">
        <v>2245</v>
      </c>
      <c r="B51" s="668">
        <v>0</v>
      </c>
      <c r="C51" s="681">
        <v>0</v>
      </c>
      <c r="D51" s="668">
        <v>504.27</v>
      </c>
      <c r="E51" s="681">
        <v>1</v>
      </c>
      <c r="F51" s="669">
        <v>504.27</v>
      </c>
    </row>
    <row r="52" spans="1:6" ht="14.4" customHeight="1" x14ac:dyDescent="0.3">
      <c r="A52" s="691" t="s">
        <v>3728</v>
      </c>
      <c r="B52" s="668"/>
      <c r="C52" s="681">
        <v>0</v>
      </c>
      <c r="D52" s="668">
        <v>211.62</v>
      </c>
      <c r="E52" s="681">
        <v>1</v>
      </c>
      <c r="F52" s="669">
        <v>211.62</v>
      </c>
    </row>
    <row r="53" spans="1:6" ht="14.4" customHeight="1" x14ac:dyDescent="0.3">
      <c r="A53" s="691" t="s">
        <v>2218</v>
      </c>
      <c r="B53" s="668"/>
      <c r="C53" s="681"/>
      <c r="D53" s="668">
        <v>0</v>
      </c>
      <c r="E53" s="681"/>
      <c r="F53" s="669">
        <v>0</v>
      </c>
    </row>
    <row r="54" spans="1:6" ht="14.4" customHeight="1" x14ac:dyDescent="0.3">
      <c r="A54" s="691" t="s">
        <v>2224</v>
      </c>
      <c r="B54" s="668">
        <v>0</v>
      </c>
      <c r="C54" s="681"/>
      <c r="D54" s="668"/>
      <c r="E54" s="681"/>
      <c r="F54" s="669">
        <v>0</v>
      </c>
    </row>
    <row r="55" spans="1:6" ht="14.4" customHeight="1" x14ac:dyDescent="0.3">
      <c r="A55" s="691" t="s">
        <v>3729</v>
      </c>
      <c r="B55" s="668"/>
      <c r="C55" s="681">
        <v>0</v>
      </c>
      <c r="D55" s="668">
        <v>73.069999999999993</v>
      </c>
      <c r="E55" s="681">
        <v>1</v>
      </c>
      <c r="F55" s="669">
        <v>73.069999999999993</v>
      </c>
    </row>
    <row r="56" spans="1:6" ht="14.4" customHeight="1" x14ac:dyDescent="0.3">
      <c r="A56" s="691" t="s">
        <v>2230</v>
      </c>
      <c r="B56" s="668"/>
      <c r="C56" s="681">
        <v>0</v>
      </c>
      <c r="D56" s="668">
        <v>144.81</v>
      </c>
      <c r="E56" s="681">
        <v>1</v>
      </c>
      <c r="F56" s="669">
        <v>144.81</v>
      </c>
    </row>
    <row r="57" spans="1:6" ht="14.4" customHeight="1" x14ac:dyDescent="0.3">
      <c r="A57" s="691" t="s">
        <v>3730</v>
      </c>
      <c r="B57" s="668"/>
      <c r="C57" s="681">
        <v>0</v>
      </c>
      <c r="D57" s="668">
        <v>138.75</v>
      </c>
      <c r="E57" s="681">
        <v>1</v>
      </c>
      <c r="F57" s="669">
        <v>138.75</v>
      </c>
    </row>
    <row r="58" spans="1:6" ht="14.4" customHeight="1" x14ac:dyDescent="0.3">
      <c r="A58" s="691" t="s">
        <v>2232</v>
      </c>
      <c r="B58" s="668"/>
      <c r="C58" s="681"/>
      <c r="D58" s="668">
        <v>0</v>
      </c>
      <c r="E58" s="681"/>
      <c r="F58" s="669">
        <v>0</v>
      </c>
    </row>
    <row r="59" spans="1:6" ht="14.4" customHeight="1" x14ac:dyDescent="0.3">
      <c r="A59" s="691" t="s">
        <v>2265</v>
      </c>
      <c r="B59" s="668"/>
      <c r="C59" s="681">
        <v>0</v>
      </c>
      <c r="D59" s="668">
        <v>10597.439999999997</v>
      </c>
      <c r="E59" s="681">
        <v>1</v>
      </c>
      <c r="F59" s="669">
        <v>10597.439999999997</v>
      </c>
    </row>
    <row r="60" spans="1:6" ht="14.4" customHeight="1" x14ac:dyDescent="0.3">
      <c r="A60" s="691" t="s">
        <v>2234</v>
      </c>
      <c r="B60" s="668"/>
      <c r="C60" s="681">
        <v>0</v>
      </c>
      <c r="D60" s="668">
        <v>728.85</v>
      </c>
      <c r="E60" s="681">
        <v>1</v>
      </c>
      <c r="F60" s="669">
        <v>728.85</v>
      </c>
    </row>
    <row r="61" spans="1:6" ht="14.4" customHeight="1" x14ac:dyDescent="0.3">
      <c r="A61" s="691" t="s">
        <v>3731</v>
      </c>
      <c r="B61" s="668">
        <v>0</v>
      </c>
      <c r="C61" s="681"/>
      <c r="D61" s="668"/>
      <c r="E61" s="681"/>
      <c r="F61" s="669">
        <v>0</v>
      </c>
    </row>
    <row r="62" spans="1:6" ht="14.4" customHeight="1" x14ac:dyDescent="0.3">
      <c r="A62" s="691" t="s">
        <v>2260</v>
      </c>
      <c r="B62" s="668"/>
      <c r="C62" s="681">
        <v>0</v>
      </c>
      <c r="D62" s="668">
        <v>255</v>
      </c>
      <c r="E62" s="681">
        <v>1</v>
      </c>
      <c r="F62" s="669">
        <v>255</v>
      </c>
    </row>
    <row r="63" spans="1:6" ht="14.4" customHeight="1" x14ac:dyDescent="0.3">
      <c r="A63" s="691" t="s">
        <v>2236</v>
      </c>
      <c r="B63" s="668"/>
      <c r="C63" s="681">
        <v>0</v>
      </c>
      <c r="D63" s="668">
        <v>1959.59</v>
      </c>
      <c r="E63" s="681">
        <v>1</v>
      </c>
      <c r="F63" s="669">
        <v>1959.59</v>
      </c>
    </row>
    <row r="64" spans="1:6" ht="14.4" customHeight="1" x14ac:dyDescent="0.3">
      <c r="A64" s="691" t="s">
        <v>2254</v>
      </c>
      <c r="B64" s="668"/>
      <c r="C64" s="681">
        <v>0</v>
      </c>
      <c r="D64" s="668">
        <v>848.49</v>
      </c>
      <c r="E64" s="681">
        <v>1</v>
      </c>
      <c r="F64" s="669">
        <v>848.49</v>
      </c>
    </row>
    <row r="65" spans="1:6" ht="14.4" customHeight="1" x14ac:dyDescent="0.3">
      <c r="A65" s="691" t="s">
        <v>3732</v>
      </c>
      <c r="B65" s="668"/>
      <c r="C65" s="681">
        <v>0</v>
      </c>
      <c r="D65" s="668">
        <v>305.35000000000002</v>
      </c>
      <c r="E65" s="681">
        <v>1</v>
      </c>
      <c r="F65" s="669">
        <v>305.35000000000002</v>
      </c>
    </row>
    <row r="66" spans="1:6" ht="14.4" customHeight="1" x14ac:dyDescent="0.3">
      <c r="A66" s="691" t="s">
        <v>2252</v>
      </c>
      <c r="B66" s="668">
        <v>0</v>
      </c>
      <c r="C66" s="681">
        <v>0</v>
      </c>
      <c r="D66" s="668">
        <v>329.99</v>
      </c>
      <c r="E66" s="681">
        <v>1</v>
      </c>
      <c r="F66" s="669">
        <v>329.99</v>
      </c>
    </row>
    <row r="67" spans="1:6" ht="14.4" customHeight="1" x14ac:dyDescent="0.3">
      <c r="A67" s="691" t="s">
        <v>2214</v>
      </c>
      <c r="B67" s="668"/>
      <c r="C67" s="681">
        <v>0</v>
      </c>
      <c r="D67" s="668">
        <v>132</v>
      </c>
      <c r="E67" s="681">
        <v>1</v>
      </c>
      <c r="F67" s="669">
        <v>132</v>
      </c>
    </row>
    <row r="68" spans="1:6" ht="14.4" customHeight="1" x14ac:dyDescent="0.3">
      <c r="A68" s="691" t="s">
        <v>3733</v>
      </c>
      <c r="B68" s="668"/>
      <c r="C68" s="681"/>
      <c r="D68" s="668">
        <v>0</v>
      </c>
      <c r="E68" s="681"/>
      <c r="F68" s="669">
        <v>0</v>
      </c>
    </row>
    <row r="69" spans="1:6" ht="14.4" customHeight="1" x14ac:dyDescent="0.3">
      <c r="A69" s="691" t="s">
        <v>2258</v>
      </c>
      <c r="B69" s="668"/>
      <c r="C69" s="681">
        <v>0</v>
      </c>
      <c r="D69" s="668">
        <v>615.99</v>
      </c>
      <c r="E69" s="681">
        <v>1</v>
      </c>
      <c r="F69" s="669">
        <v>615.99</v>
      </c>
    </row>
    <row r="70" spans="1:6" ht="14.4" customHeight="1" x14ac:dyDescent="0.3">
      <c r="A70" s="691" t="s">
        <v>2228</v>
      </c>
      <c r="B70" s="668"/>
      <c r="C70" s="681">
        <v>0</v>
      </c>
      <c r="D70" s="668">
        <v>1173.3300000000002</v>
      </c>
      <c r="E70" s="681">
        <v>1</v>
      </c>
      <c r="F70" s="669">
        <v>1173.3300000000002</v>
      </c>
    </row>
    <row r="71" spans="1:6" ht="14.4" customHeight="1" x14ac:dyDescent="0.3">
      <c r="A71" s="691" t="s">
        <v>2251</v>
      </c>
      <c r="B71" s="668"/>
      <c r="C71" s="681">
        <v>0</v>
      </c>
      <c r="D71" s="668">
        <v>13111.93</v>
      </c>
      <c r="E71" s="681">
        <v>1</v>
      </c>
      <c r="F71" s="669">
        <v>13111.93</v>
      </c>
    </row>
    <row r="72" spans="1:6" ht="14.4" customHeight="1" x14ac:dyDescent="0.3">
      <c r="A72" s="691" t="s">
        <v>2257</v>
      </c>
      <c r="B72" s="668"/>
      <c r="C72" s="681">
        <v>0</v>
      </c>
      <c r="D72" s="668">
        <v>247.78</v>
      </c>
      <c r="E72" s="681">
        <v>1</v>
      </c>
      <c r="F72" s="669">
        <v>247.78</v>
      </c>
    </row>
    <row r="73" spans="1:6" ht="14.4" customHeight="1" x14ac:dyDescent="0.3">
      <c r="A73" s="691" t="s">
        <v>3734</v>
      </c>
      <c r="B73" s="668">
        <v>0</v>
      </c>
      <c r="C73" s="681"/>
      <c r="D73" s="668"/>
      <c r="E73" s="681"/>
      <c r="F73" s="669">
        <v>0</v>
      </c>
    </row>
    <row r="74" spans="1:6" ht="14.4" customHeight="1" x14ac:dyDescent="0.3">
      <c r="A74" s="691" t="s">
        <v>2221</v>
      </c>
      <c r="B74" s="668"/>
      <c r="C74" s="681">
        <v>0</v>
      </c>
      <c r="D74" s="668">
        <v>7661.3199999999988</v>
      </c>
      <c r="E74" s="681">
        <v>1</v>
      </c>
      <c r="F74" s="669">
        <v>7661.3199999999988</v>
      </c>
    </row>
    <row r="75" spans="1:6" ht="14.4" customHeight="1" x14ac:dyDescent="0.3">
      <c r="A75" s="691" t="s">
        <v>2243</v>
      </c>
      <c r="B75" s="668"/>
      <c r="C75" s="681">
        <v>0</v>
      </c>
      <c r="D75" s="668">
        <v>745.61</v>
      </c>
      <c r="E75" s="681">
        <v>1</v>
      </c>
      <c r="F75" s="669">
        <v>745.61</v>
      </c>
    </row>
    <row r="76" spans="1:6" ht="14.4" customHeight="1" thickBot="1" x14ac:dyDescent="0.35">
      <c r="A76" s="692" t="s">
        <v>2253</v>
      </c>
      <c r="B76" s="683"/>
      <c r="C76" s="684">
        <v>0</v>
      </c>
      <c r="D76" s="683">
        <v>896.54</v>
      </c>
      <c r="E76" s="684">
        <v>1</v>
      </c>
      <c r="F76" s="685">
        <v>896.54</v>
      </c>
    </row>
    <row r="77" spans="1:6" ht="14.4" customHeight="1" thickBot="1" x14ac:dyDescent="0.35">
      <c r="A77" s="686" t="s">
        <v>3</v>
      </c>
      <c r="B77" s="687">
        <v>4095.7000000000003</v>
      </c>
      <c r="C77" s="688">
        <v>9.0035924679080684E-2</v>
      </c>
      <c r="D77" s="687">
        <v>41393.919999999998</v>
      </c>
      <c r="E77" s="688">
        <v>0.90996407532091972</v>
      </c>
      <c r="F77" s="689">
        <v>45489.619999999981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{2E86817E-0A05-4B37-9F09-B2BC1F407ADE}</x14:id>
        </ext>
      </extLst>
    </cfRule>
  </conditionalFormatting>
  <conditionalFormatting sqref="F40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{55B5F066-C669-4495-A125-21DA73854A33}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6817E-0A05-4B37-9F09-B2BC1F407A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55B5F066-C669-4495-A125-21DA73854A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3744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37</v>
      </c>
      <c r="G3" s="47">
        <f>SUBTOTAL(9,G6:G1048576)</f>
        <v>4095.6999999999994</v>
      </c>
      <c r="H3" s="48">
        <f>IF(M3=0,0,G3/M3)</f>
        <v>9.0035924679080642E-2</v>
      </c>
      <c r="I3" s="47">
        <f>SUBTOTAL(9,I6:I1048576)</f>
        <v>244</v>
      </c>
      <c r="J3" s="47">
        <f>SUBTOTAL(9,J6:J1048576)</f>
        <v>41393.920000000013</v>
      </c>
      <c r="K3" s="48">
        <f>IF(M3=0,0,J3/M3)</f>
        <v>0.90996407532091994</v>
      </c>
      <c r="L3" s="47">
        <f>SUBTOTAL(9,L6:L1048576)</f>
        <v>281</v>
      </c>
      <c r="M3" s="49">
        <f>SUBTOTAL(9,M6:M1048576)</f>
        <v>45489.619999999988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2443</v>
      </c>
      <c r="B6" s="740" t="s">
        <v>2267</v>
      </c>
      <c r="C6" s="740" t="s">
        <v>2989</v>
      </c>
      <c r="D6" s="740" t="s">
        <v>1138</v>
      </c>
      <c r="E6" s="740" t="s">
        <v>1139</v>
      </c>
      <c r="F6" s="229"/>
      <c r="G6" s="229"/>
      <c r="H6" s="745">
        <v>0</v>
      </c>
      <c r="I6" s="229">
        <v>4</v>
      </c>
      <c r="J6" s="229">
        <v>411.72</v>
      </c>
      <c r="K6" s="745">
        <v>1</v>
      </c>
      <c r="L6" s="229">
        <v>4</v>
      </c>
      <c r="M6" s="753">
        <v>411.72</v>
      </c>
    </row>
    <row r="7" spans="1:13" ht="14.4" customHeight="1" x14ac:dyDescent="0.3">
      <c r="A7" s="664" t="s">
        <v>2443</v>
      </c>
      <c r="B7" s="665" t="s">
        <v>2269</v>
      </c>
      <c r="C7" s="665" t="s">
        <v>3011</v>
      </c>
      <c r="D7" s="665" t="s">
        <v>2270</v>
      </c>
      <c r="E7" s="665" t="s">
        <v>3012</v>
      </c>
      <c r="F7" s="668"/>
      <c r="G7" s="668"/>
      <c r="H7" s="681">
        <v>0</v>
      </c>
      <c r="I7" s="668">
        <v>4</v>
      </c>
      <c r="J7" s="668">
        <v>461.08</v>
      </c>
      <c r="K7" s="681">
        <v>1</v>
      </c>
      <c r="L7" s="668">
        <v>4</v>
      </c>
      <c r="M7" s="669">
        <v>461.08</v>
      </c>
    </row>
    <row r="8" spans="1:13" ht="14.4" customHeight="1" x14ac:dyDescent="0.3">
      <c r="A8" s="664" t="s">
        <v>2443</v>
      </c>
      <c r="B8" s="665" t="s">
        <v>2295</v>
      </c>
      <c r="C8" s="665" t="s">
        <v>1688</v>
      </c>
      <c r="D8" s="665" t="s">
        <v>1129</v>
      </c>
      <c r="E8" s="665" t="s">
        <v>2480</v>
      </c>
      <c r="F8" s="668"/>
      <c r="G8" s="668"/>
      <c r="H8" s="681">
        <v>0</v>
      </c>
      <c r="I8" s="668">
        <v>2</v>
      </c>
      <c r="J8" s="668">
        <v>308.72000000000003</v>
      </c>
      <c r="K8" s="681">
        <v>1</v>
      </c>
      <c r="L8" s="668">
        <v>2</v>
      </c>
      <c r="M8" s="669">
        <v>308.72000000000003</v>
      </c>
    </row>
    <row r="9" spans="1:13" ht="14.4" customHeight="1" x14ac:dyDescent="0.3">
      <c r="A9" s="664" t="s">
        <v>2443</v>
      </c>
      <c r="B9" s="665" t="s">
        <v>2272</v>
      </c>
      <c r="C9" s="665" t="s">
        <v>1118</v>
      </c>
      <c r="D9" s="665" t="s">
        <v>1119</v>
      </c>
      <c r="E9" s="665" t="s">
        <v>1120</v>
      </c>
      <c r="F9" s="668"/>
      <c r="G9" s="668"/>
      <c r="H9" s="681">
        <v>0</v>
      </c>
      <c r="I9" s="668">
        <v>15</v>
      </c>
      <c r="J9" s="668">
        <v>2009.1</v>
      </c>
      <c r="K9" s="681">
        <v>1</v>
      </c>
      <c r="L9" s="668">
        <v>15</v>
      </c>
      <c r="M9" s="669">
        <v>2009.1</v>
      </c>
    </row>
    <row r="10" spans="1:13" ht="14.4" customHeight="1" x14ac:dyDescent="0.3">
      <c r="A10" s="664" t="s">
        <v>2444</v>
      </c>
      <c r="B10" s="665" t="s">
        <v>2295</v>
      </c>
      <c r="C10" s="665" t="s">
        <v>1128</v>
      </c>
      <c r="D10" s="665" t="s">
        <v>1129</v>
      </c>
      <c r="E10" s="665" t="s">
        <v>2296</v>
      </c>
      <c r="F10" s="668"/>
      <c r="G10" s="668"/>
      <c r="H10" s="681">
        <v>0</v>
      </c>
      <c r="I10" s="668">
        <v>1</v>
      </c>
      <c r="J10" s="668">
        <v>225.06</v>
      </c>
      <c r="K10" s="681">
        <v>1</v>
      </c>
      <c r="L10" s="668">
        <v>1</v>
      </c>
      <c r="M10" s="669">
        <v>225.06</v>
      </c>
    </row>
    <row r="11" spans="1:13" ht="14.4" customHeight="1" x14ac:dyDescent="0.3">
      <c r="A11" s="664" t="s">
        <v>2444</v>
      </c>
      <c r="B11" s="665" t="s">
        <v>2323</v>
      </c>
      <c r="C11" s="665" t="s">
        <v>2663</v>
      </c>
      <c r="D11" s="665" t="s">
        <v>2664</v>
      </c>
      <c r="E11" s="665" t="s">
        <v>2665</v>
      </c>
      <c r="F11" s="668">
        <v>1</v>
      </c>
      <c r="G11" s="668">
        <v>0</v>
      </c>
      <c r="H11" s="681"/>
      <c r="I11" s="668"/>
      <c r="J11" s="668"/>
      <c r="K11" s="681"/>
      <c r="L11" s="668">
        <v>1</v>
      </c>
      <c r="M11" s="669">
        <v>0</v>
      </c>
    </row>
    <row r="12" spans="1:13" ht="14.4" customHeight="1" x14ac:dyDescent="0.3">
      <c r="A12" s="664" t="s">
        <v>2444</v>
      </c>
      <c r="B12" s="665" t="s">
        <v>2391</v>
      </c>
      <c r="C12" s="665" t="s">
        <v>2655</v>
      </c>
      <c r="D12" s="665" t="s">
        <v>2394</v>
      </c>
      <c r="E12" s="665" t="s">
        <v>2656</v>
      </c>
      <c r="F12" s="668"/>
      <c r="G12" s="668"/>
      <c r="H12" s="681">
        <v>0</v>
      </c>
      <c r="I12" s="668">
        <v>1</v>
      </c>
      <c r="J12" s="668">
        <v>848.49</v>
      </c>
      <c r="K12" s="681">
        <v>1</v>
      </c>
      <c r="L12" s="668">
        <v>1</v>
      </c>
      <c r="M12" s="669">
        <v>848.49</v>
      </c>
    </row>
    <row r="13" spans="1:13" ht="14.4" customHeight="1" x14ac:dyDescent="0.3">
      <c r="A13" s="664" t="s">
        <v>2445</v>
      </c>
      <c r="B13" s="665" t="s">
        <v>2272</v>
      </c>
      <c r="C13" s="665" t="s">
        <v>1118</v>
      </c>
      <c r="D13" s="665" t="s">
        <v>1119</v>
      </c>
      <c r="E13" s="665" t="s">
        <v>1120</v>
      </c>
      <c r="F13" s="668"/>
      <c r="G13" s="668"/>
      <c r="H13" s="681">
        <v>0</v>
      </c>
      <c r="I13" s="668">
        <v>1</v>
      </c>
      <c r="J13" s="668">
        <v>133.94</v>
      </c>
      <c r="K13" s="681">
        <v>1</v>
      </c>
      <c r="L13" s="668">
        <v>1</v>
      </c>
      <c r="M13" s="669">
        <v>133.94</v>
      </c>
    </row>
    <row r="14" spans="1:13" ht="14.4" customHeight="1" x14ac:dyDescent="0.3">
      <c r="A14" s="664" t="s">
        <v>2473</v>
      </c>
      <c r="B14" s="665" t="s">
        <v>2295</v>
      </c>
      <c r="C14" s="665" t="s">
        <v>1688</v>
      </c>
      <c r="D14" s="665" t="s">
        <v>1129</v>
      </c>
      <c r="E14" s="665" t="s">
        <v>2480</v>
      </c>
      <c r="F14" s="668"/>
      <c r="G14" s="668"/>
      <c r="H14" s="681">
        <v>0</v>
      </c>
      <c r="I14" s="668">
        <v>3</v>
      </c>
      <c r="J14" s="668">
        <v>463.08000000000004</v>
      </c>
      <c r="K14" s="681">
        <v>1</v>
      </c>
      <c r="L14" s="668">
        <v>3</v>
      </c>
      <c r="M14" s="669">
        <v>463.08000000000004</v>
      </c>
    </row>
    <row r="15" spans="1:13" ht="14.4" customHeight="1" x14ac:dyDescent="0.3">
      <c r="A15" s="664" t="s">
        <v>2476</v>
      </c>
      <c r="B15" s="665" t="s">
        <v>2279</v>
      </c>
      <c r="C15" s="665" t="s">
        <v>1040</v>
      </c>
      <c r="D15" s="665" t="s">
        <v>2280</v>
      </c>
      <c r="E15" s="665" t="s">
        <v>2281</v>
      </c>
      <c r="F15" s="668"/>
      <c r="G15" s="668"/>
      <c r="H15" s="681">
        <v>0</v>
      </c>
      <c r="I15" s="668">
        <v>1</v>
      </c>
      <c r="J15" s="668">
        <v>140.6</v>
      </c>
      <c r="K15" s="681">
        <v>1</v>
      </c>
      <c r="L15" s="668">
        <v>1</v>
      </c>
      <c r="M15" s="669">
        <v>140.6</v>
      </c>
    </row>
    <row r="16" spans="1:13" ht="14.4" customHeight="1" x14ac:dyDescent="0.3">
      <c r="A16" s="664" t="s">
        <v>2476</v>
      </c>
      <c r="B16" s="665" t="s">
        <v>2376</v>
      </c>
      <c r="C16" s="665" t="s">
        <v>1860</v>
      </c>
      <c r="D16" s="665" t="s">
        <v>2377</v>
      </c>
      <c r="E16" s="665" t="s">
        <v>1089</v>
      </c>
      <c r="F16" s="668"/>
      <c r="G16" s="668"/>
      <c r="H16" s="681">
        <v>0</v>
      </c>
      <c r="I16" s="668">
        <v>1</v>
      </c>
      <c r="J16" s="668">
        <v>97.26</v>
      </c>
      <c r="K16" s="681">
        <v>1</v>
      </c>
      <c r="L16" s="668">
        <v>1</v>
      </c>
      <c r="M16" s="669">
        <v>97.26</v>
      </c>
    </row>
    <row r="17" spans="1:13" ht="14.4" customHeight="1" x14ac:dyDescent="0.3">
      <c r="A17" s="664" t="s">
        <v>2476</v>
      </c>
      <c r="B17" s="665" t="s">
        <v>2295</v>
      </c>
      <c r="C17" s="665" t="s">
        <v>1688</v>
      </c>
      <c r="D17" s="665" t="s">
        <v>1129</v>
      </c>
      <c r="E17" s="665" t="s">
        <v>2480</v>
      </c>
      <c r="F17" s="668"/>
      <c r="G17" s="668"/>
      <c r="H17" s="681">
        <v>0</v>
      </c>
      <c r="I17" s="668">
        <v>2</v>
      </c>
      <c r="J17" s="668">
        <v>308.72000000000003</v>
      </c>
      <c r="K17" s="681">
        <v>1</v>
      </c>
      <c r="L17" s="668">
        <v>2</v>
      </c>
      <c r="M17" s="669">
        <v>308.72000000000003</v>
      </c>
    </row>
    <row r="18" spans="1:13" ht="14.4" customHeight="1" x14ac:dyDescent="0.3">
      <c r="A18" s="664" t="s">
        <v>2476</v>
      </c>
      <c r="B18" s="665" t="s">
        <v>2295</v>
      </c>
      <c r="C18" s="665" t="s">
        <v>3124</v>
      </c>
      <c r="D18" s="665" t="s">
        <v>3613</v>
      </c>
      <c r="E18" s="665" t="s">
        <v>2296</v>
      </c>
      <c r="F18" s="668"/>
      <c r="G18" s="668"/>
      <c r="H18" s="681">
        <v>0</v>
      </c>
      <c r="I18" s="668">
        <v>1</v>
      </c>
      <c r="J18" s="668">
        <v>149.52000000000001</v>
      </c>
      <c r="K18" s="681">
        <v>1</v>
      </c>
      <c r="L18" s="668">
        <v>1</v>
      </c>
      <c r="M18" s="669">
        <v>149.52000000000001</v>
      </c>
    </row>
    <row r="19" spans="1:13" ht="14.4" customHeight="1" x14ac:dyDescent="0.3">
      <c r="A19" s="664" t="s">
        <v>2476</v>
      </c>
      <c r="B19" s="665" t="s">
        <v>2295</v>
      </c>
      <c r="C19" s="665" t="s">
        <v>1128</v>
      </c>
      <c r="D19" s="665" t="s">
        <v>1129</v>
      </c>
      <c r="E19" s="665" t="s">
        <v>2296</v>
      </c>
      <c r="F19" s="668"/>
      <c r="G19" s="668"/>
      <c r="H19" s="681">
        <v>0</v>
      </c>
      <c r="I19" s="668">
        <v>1</v>
      </c>
      <c r="J19" s="668">
        <v>225.06</v>
      </c>
      <c r="K19" s="681">
        <v>1</v>
      </c>
      <c r="L19" s="668">
        <v>1</v>
      </c>
      <c r="M19" s="669">
        <v>225.06</v>
      </c>
    </row>
    <row r="20" spans="1:13" ht="14.4" customHeight="1" x14ac:dyDescent="0.3">
      <c r="A20" s="664" t="s">
        <v>2476</v>
      </c>
      <c r="B20" s="665" t="s">
        <v>2330</v>
      </c>
      <c r="C20" s="665" t="s">
        <v>1593</v>
      </c>
      <c r="D20" s="665" t="s">
        <v>1594</v>
      </c>
      <c r="E20" s="665" t="s">
        <v>1869</v>
      </c>
      <c r="F20" s="668"/>
      <c r="G20" s="668"/>
      <c r="H20" s="681">
        <v>0</v>
      </c>
      <c r="I20" s="668">
        <v>1</v>
      </c>
      <c r="J20" s="668">
        <v>65.989999999999995</v>
      </c>
      <c r="K20" s="681">
        <v>1</v>
      </c>
      <c r="L20" s="668">
        <v>1</v>
      </c>
      <c r="M20" s="669">
        <v>65.989999999999995</v>
      </c>
    </row>
    <row r="21" spans="1:13" ht="14.4" customHeight="1" x14ac:dyDescent="0.3">
      <c r="A21" s="664" t="s">
        <v>2476</v>
      </c>
      <c r="B21" s="665" t="s">
        <v>2330</v>
      </c>
      <c r="C21" s="665" t="s">
        <v>1111</v>
      </c>
      <c r="D21" s="665" t="s">
        <v>1112</v>
      </c>
      <c r="E21" s="665" t="s">
        <v>765</v>
      </c>
      <c r="F21" s="668"/>
      <c r="G21" s="668"/>
      <c r="H21" s="681">
        <v>0</v>
      </c>
      <c r="I21" s="668">
        <v>1</v>
      </c>
      <c r="J21" s="668">
        <v>132</v>
      </c>
      <c r="K21" s="681">
        <v>1</v>
      </c>
      <c r="L21" s="668">
        <v>1</v>
      </c>
      <c r="M21" s="669">
        <v>132</v>
      </c>
    </row>
    <row r="22" spans="1:13" ht="14.4" customHeight="1" x14ac:dyDescent="0.3">
      <c r="A22" s="664" t="s">
        <v>2476</v>
      </c>
      <c r="B22" s="665" t="s">
        <v>2331</v>
      </c>
      <c r="C22" s="665" t="s">
        <v>1597</v>
      </c>
      <c r="D22" s="665" t="s">
        <v>1598</v>
      </c>
      <c r="E22" s="665" t="s">
        <v>2368</v>
      </c>
      <c r="F22" s="668"/>
      <c r="G22" s="668"/>
      <c r="H22" s="681">
        <v>0</v>
      </c>
      <c r="I22" s="668">
        <v>2</v>
      </c>
      <c r="J22" s="668">
        <v>127.5</v>
      </c>
      <c r="K22" s="681">
        <v>1</v>
      </c>
      <c r="L22" s="668">
        <v>2</v>
      </c>
      <c r="M22" s="669">
        <v>127.5</v>
      </c>
    </row>
    <row r="23" spans="1:13" ht="14.4" customHeight="1" x14ac:dyDescent="0.3">
      <c r="A23" s="664" t="s">
        <v>2476</v>
      </c>
      <c r="B23" s="665" t="s">
        <v>2272</v>
      </c>
      <c r="C23" s="665" t="s">
        <v>1118</v>
      </c>
      <c r="D23" s="665" t="s">
        <v>1119</v>
      </c>
      <c r="E23" s="665" t="s">
        <v>1120</v>
      </c>
      <c r="F23" s="668"/>
      <c r="G23" s="668"/>
      <c r="H23" s="681">
        <v>0</v>
      </c>
      <c r="I23" s="668">
        <v>1</v>
      </c>
      <c r="J23" s="668">
        <v>133.94</v>
      </c>
      <c r="K23" s="681">
        <v>1</v>
      </c>
      <c r="L23" s="668">
        <v>1</v>
      </c>
      <c r="M23" s="669">
        <v>133.94</v>
      </c>
    </row>
    <row r="24" spans="1:13" ht="14.4" customHeight="1" x14ac:dyDescent="0.3">
      <c r="A24" s="664" t="s">
        <v>2446</v>
      </c>
      <c r="B24" s="665" t="s">
        <v>2267</v>
      </c>
      <c r="C24" s="665" t="s">
        <v>2698</v>
      </c>
      <c r="D24" s="665" t="s">
        <v>1138</v>
      </c>
      <c r="E24" s="665" t="s">
        <v>2699</v>
      </c>
      <c r="F24" s="668"/>
      <c r="G24" s="668"/>
      <c r="H24" s="681">
        <v>0</v>
      </c>
      <c r="I24" s="668">
        <v>2</v>
      </c>
      <c r="J24" s="668">
        <v>57.62</v>
      </c>
      <c r="K24" s="681">
        <v>1</v>
      </c>
      <c r="L24" s="668">
        <v>2</v>
      </c>
      <c r="M24" s="669">
        <v>57.62</v>
      </c>
    </row>
    <row r="25" spans="1:13" ht="14.4" customHeight="1" x14ac:dyDescent="0.3">
      <c r="A25" s="664" t="s">
        <v>2446</v>
      </c>
      <c r="B25" s="665" t="s">
        <v>2295</v>
      </c>
      <c r="C25" s="665" t="s">
        <v>1688</v>
      </c>
      <c r="D25" s="665" t="s">
        <v>1129</v>
      </c>
      <c r="E25" s="665" t="s">
        <v>2480</v>
      </c>
      <c r="F25" s="668"/>
      <c r="G25" s="668"/>
      <c r="H25" s="681">
        <v>0</v>
      </c>
      <c r="I25" s="668">
        <v>1</v>
      </c>
      <c r="J25" s="668">
        <v>154.36000000000001</v>
      </c>
      <c r="K25" s="681">
        <v>1</v>
      </c>
      <c r="L25" s="668">
        <v>1</v>
      </c>
      <c r="M25" s="669">
        <v>154.36000000000001</v>
      </c>
    </row>
    <row r="26" spans="1:13" ht="14.4" customHeight="1" x14ac:dyDescent="0.3">
      <c r="A26" s="664" t="s">
        <v>2446</v>
      </c>
      <c r="B26" s="665" t="s">
        <v>2396</v>
      </c>
      <c r="C26" s="665" t="s">
        <v>1879</v>
      </c>
      <c r="D26" s="665" t="s">
        <v>2397</v>
      </c>
      <c r="E26" s="665" t="s">
        <v>2398</v>
      </c>
      <c r="F26" s="668"/>
      <c r="G26" s="668"/>
      <c r="H26" s="681">
        <v>0</v>
      </c>
      <c r="I26" s="668">
        <v>3</v>
      </c>
      <c r="J26" s="668">
        <v>369.6</v>
      </c>
      <c r="K26" s="681">
        <v>1</v>
      </c>
      <c r="L26" s="668">
        <v>3</v>
      </c>
      <c r="M26" s="669">
        <v>369.6</v>
      </c>
    </row>
    <row r="27" spans="1:13" ht="14.4" customHeight="1" x14ac:dyDescent="0.3">
      <c r="A27" s="664" t="s">
        <v>2446</v>
      </c>
      <c r="B27" s="665" t="s">
        <v>2272</v>
      </c>
      <c r="C27" s="665" t="s">
        <v>1575</v>
      </c>
      <c r="D27" s="665" t="s">
        <v>1119</v>
      </c>
      <c r="E27" s="665" t="s">
        <v>1576</v>
      </c>
      <c r="F27" s="668"/>
      <c r="G27" s="668"/>
      <c r="H27" s="681">
        <v>0</v>
      </c>
      <c r="I27" s="668">
        <v>1</v>
      </c>
      <c r="J27" s="668">
        <v>53.57</v>
      </c>
      <c r="K27" s="681">
        <v>1</v>
      </c>
      <c r="L27" s="668">
        <v>1</v>
      </c>
      <c r="M27" s="669">
        <v>53.57</v>
      </c>
    </row>
    <row r="28" spans="1:13" ht="14.4" customHeight="1" x14ac:dyDescent="0.3">
      <c r="A28" s="664" t="s">
        <v>2446</v>
      </c>
      <c r="B28" s="665" t="s">
        <v>2272</v>
      </c>
      <c r="C28" s="665" t="s">
        <v>1118</v>
      </c>
      <c r="D28" s="665" t="s">
        <v>1119</v>
      </c>
      <c r="E28" s="665" t="s">
        <v>1120</v>
      </c>
      <c r="F28" s="668"/>
      <c r="G28" s="668"/>
      <c r="H28" s="681">
        <v>0</v>
      </c>
      <c r="I28" s="668">
        <v>2</v>
      </c>
      <c r="J28" s="668">
        <v>267.88</v>
      </c>
      <c r="K28" s="681">
        <v>1</v>
      </c>
      <c r="L28" s="668">
        <v>2</v>
      </c>
      <c r="M28" s="669">
        <v>267.88</v>
      </c>
    </row>
    <row r="29" spans="1:13" ht="14.4" customHeight="1" x14ac:dyDescent="0.3">
      <c r="A29" s="664" t="s">
        <v>2447</v>
      </c>
      <c r="B29" s="665" t="s">
        <v>2275</v>
      </c>
      <c r="C29" s="665" t="s">
        <v>2488</v>
      </c>
      <c r="D29" s="665" t="s">
        <v>1906</v>
      </c>
      <c r="E29" s="665" t="s">
        <v>2489</v>
      </c>
      <c r="F29" s="668"/>
      <c r="G29" s="668"/>
      <c r="H29" s="681">
        <v>0</v>
      </c>
      <c r="I29" s="668">
        <v>1</v>
      </c>
      <c r="J29" s="668">
        <v>407.55</v>
      </c>
      <c r="K29" s="681">
        <v>1</v>
      </c>
      <c r="L29" s="668">
        <v>1</v>
      </c>
      <c r="M29" s="669">
        <v>407.55</v>
      </c>
    </row>
    <row r="30" spans="1:13" ht="14.4" customHeight="1" x14ac:dyDescent="0.3">
      <c r="A30" s="664" t="s">
        <v>2447</v>
      </c>
      <c r="B30" s="665" t="s">
        <v>2275</v>
      </c>
      <c r="C30" s="665" t="s">
        <v>2490</v>
      </c>
      <c r="D30" s="665" t="s">
        <v>1906</v>
      </c>
      <c r="E30" s="665" t="s">
        <v>2491</v>
      </c>
      <c r="F30" s="668"/>
      <c r="G30" s="668"/>
      <c r="H30" s="681">
        <v>0</v>
      </c>
      <c r="I30" s="668">
        <v>1</v>
      </c>
      <c r="J30" s="668">
        <v>543.39</v>
      </c>
      <c r="K30" s="681">
        <v>1</v>
      </c>
      <c r="L30" s="668">
        <v>1</v>
      </c>
      <c r="M30" s="669">
        <v>543.39</v>
      </c>
    </row>
    <row r="31" spans="1:13" ht="14.4" customHeight="1" x14ac:dyDescent="0.3">
      <c r="A31" s="664" t="s">
        <v>2447</v>
      </c>
      <c r="B31" s="665" t="s">
        <v>2295</v>
      </c>
      <c r="C31" s="665" t="s">
        <v>1688</v>
      </c>
      <c r="D31" s="665" t="s">
        <v>1129</v>
      </c>
      <c r="E31" s="665" t="s">
        <v>2480</v>
      </c>
      <c r="F31" s="668"/>
      <c r="G31" s="668"/>
      <c r="H31" s="681">
        <v>0</v>
      </c>
      <c r="I31" s="668">
        <v>2</v>
      </c>
      <c r="J31" s="668">
        <v>308.72000000000003</v>
      </c>
      <c r="K31" s="681">
        <v>1</v>
      </c>
      <c r="L31" s="668">
        <v>2</v>
      </c>
      <c r="M31" s="669">
        <v>308.72000000000003</v>
      </c>
    </row>
    <row r="32" spans="1:13" ht="14.4" customHeight="1" x14ac:dyDescent="0.3">
      <c r="A32" s="664" t="s">
        <v>2447</v>
      </c>
      <c r="B32" s="665" t="s">
        <v>3735</v>
      </c>
      <c r="C32" s="665" t="s">
        <v>2929</v>
      </c>
      <c r="D32" s="665" t="s">
        <v>2930</v>
      </c>
      <c r="E32" s="665" t="s">
        <v>2931</v>
      </c>
      <c r="F32" s="668"/>
      <c r="G32" s="668"/>
      <c r="H32" s="681">
        <v>0</v>
      </c>
      <c r="I32" s="668">
        <v>1</v>
      </c>
      <c r="J32" s="668">
        <v>70.540000000000006</v>
      </c>
      <c r="K32" s="681">
        <v>1</v>
      </c>
      <c r="L32" s="668">
        <v>1</v>
      </c>
      <c r="M32" s="669">
        <v>70.540000000000006</v>
      </c>
    </row>
    <row r="33" spans="1:13" ht="14.4" customHeight="1" x14ac:dyDescent="0.3">
      <c r="A33" s="664" t="s">
        <v>2447</v>
      </c>
      <c r="B33" s="665" t="s">
        <v>3736</v>
      </c>
      <c r="C33" s="665" t="s">
        <v>2939</v>
      </c>
      <c r="D33" s="665" t="s">
        <v>2940</v>
      </c>
      <c r="E33" s="665" t="s">
        <v>1082</v>
      </c>
      <c r="F33" s="668"/>
      <c r="G33" s="668"/>
      <c r="H33" s="681"/>
      <c r="I33" s="668">
        <v>1</v>
      </c>
      <c r="J33" s="668">
        <v>0</v>
      </c>
      <c r="K33" s="681"/>
      <c r="L33" s="668">
        <v>1</v>
      </c>
      <c r="M33" s="669">
        <v>0</v>
      </c>
    </row>
    <row r="34" spans="1:13" ht="14.4" customHeight="1" x14ac:dyDescent="0.3">
      <c r="A34" s="664" t="s">
        <v>2447</v>
      </c>
      <c r="B34" s="665" t="s">
        <v>2272</v>
      </c>
      <c r="C34" s="665" t="s">
        <v>1575</v>
      </c>
      <c r="D34" s="665" t="s">
        <v>1119</v>
      </c>
      <c r="E34" s="665" t="s">
        <v>1576</v>
      </c>
      <c r="F34" s="668"/>
      <c r="G34" s="668"/>
      <c r="H34" s="681">
        <v>0</v>
      </c>
      <c r="I34" s="668">
        <v>1</v>
      </c>
      <c r="J34" s="668">
        <v>53.57</v>
      </c>
      <c r="K34" s="681">
        <v>1</v>
      </c>
      <c r="L34" s="668">
        <v>1</v>
      </c>
      <c r="M34" s="669">
        <v>53.57</v>
      </c>
    </row>
    <row r="35" spans="1:13" ht="14.4" customHeight="1" x14ac:dyDescent="0.3">
      <c r="A35" s="664" t="s">
        <v>2478</v>
      </c>
      <c r="B35" s="665" t="s">
        <v>2275</v>
      </c>
      <c r="C35" s="665" t="s">
        <v>2498</v>
      </c>
      <c r="D35" s="665" t="s">
        <v>1906</v>
      </c>
      <c r="E35" s="665" t="s">
        <v>2499</v>
      </c>
      <c r="F35" s="668"/>
      <c r="G35" s="668"/>
      <c r="H35" s="681">
        <v>0</v>
      </c>
      <c r="I35" s="668">
        <v>1</v>
      </c>
      <c r="J35" s="668">
        <v>923.74</v>
      </c>
      <c r="K35" s="681">
        <v>1</v>
      </c>
      <c r="L35" s="668">
        <v>1</v>
      </c>
      <c r="M35" s="669">
        <v>923.74</v>
      </c>
    </row>
    <row r="36" spans="1:13" ht="14.4" customHeight="1" x14ac:dyDescent="0.3">
      <c r="A36" s="664" t="s">
        <v>2478</v>
      </c>
      <c r="B36" s="665" t="s">
        <v>2275</v>
      </c>
      <c r="C36" s="665" t="s">
        <v>2641</v>
      </c>
      <c r="D36" s="665" t="s">
        <v>1630</v>
      </c>
      <c r="E36" s="665" t="s">
        <v>2642</v>
      </c>
      <c r="F36" s="668"/>
      <c r="G36" s="668"/>
      <c r="H36" s="681">
        <v>0</v>
      </c>
      <c r="I36" s="668">
        <v>1</v>
      </c>
      <c r="J36" s="668">
        <v>369.5</v>
      </c>
      <c r="K36" s="681">
        <v>1</v>
      </c>
      <c r="L36" s="668">
        <v>1</v>
      </c>
      <c r="M36" s="669">
        <v>369.5</v>
      </c>
    </row>
    <row r="37" spans="1:13" ht="14.4" customHeight="1" x14ac:dyDescent="0.3">
      <c r="A37" s="664" t="s">
        <v>2478</v>
      </c>
      <c r="B37" s="665" t="s">
        <v>2295</v>
      </c>
      <c r="C37" s="665" t="s">
        <v>1688</v>
      </c>
      <c r="D37" s="665" t="s">
        <v>1129</v>
      </c>
      <c r="E37" s="665" t="s">
        <v>2480</v>
      </c>
      <c r="F37" s="668"/>
      <c r="G37" s="668"/>
      <c r="H37" s="681">
        <v>0</v>
      </c>
      <c r="I37" s="668">
        <v>5</v>
      </c>
      <c r="J37" s="668">
        <v>771.80000000000007</v>
      </c>
      <c r="K37" s="681">
        <v>1</v>
      </c>
      <c r="L37" s="668">
        <v>5</v>
      </c>
      <c r="M37" s="669">
        <v>771.80000000000007</v>
      </c>
    </row>
    <row r="38" spans="1:13" ht="14.4" customHeight="1" x14ac:dyDescent="0.3">
      <c r="A38" s="664" t="s">
        <v>2478</v>
      </c>
      <c r="B38" s="665" t="s">
        <v>2323</v>
      </c>
      <c r="C38" s="665" t="s">
        <v>3651</v>
      </c>
      <c r="D38" s="665" t="s">
        <v>3652</v>
      </c>
      <c r="E38" s="665" t="s">
        <v>3653</v>
      </c>
      <c r="F38" s="668"/>
      <c r="G38" s="668"/>
      <c r="H38" s="681">
        <v>0</v>
      </c>
      <c r="I38" s="668">
        <v>1</v>
      </c>
      <c r="J38" s="668">
        <v>31.32</v>
      </c>
      <c r="K38" s="681">
        <v>1</v>
      </c>
      <c r="L38" s="668">
        <v>1</v>
      </c>
      <c r="M38" s="669">
        <v>31.32</v>
      </c>
    </row>
    <row r="39" spans="1:13" ht="14.4" customHeight="1" x14ac:dyDescent="0.3">
      <c r="A39" s="664" t="s">
        <v>2448</v>
      </c>
      <c r="B39" s="665" t="s">
        <v>2295</v>
      </c>
      <c r="C39" s="665" t="s">
        <v>1688</v>
      </c>
      <c r="D39" s="665" t="s">
        <v>1129</v>
      </c>
      <c r="E39" s="665" t="s">
        <v>2480</v>
      </c>
      <c r="F39" s="668"/>
      <c r="G39" s="668"/>
      <c r="H39" s="681">
        <v>0</v>
      </c>
      <c r="I39" s="668">
        <v>1</v>
      </c>
      <c r="J39" s="668">
        <v>154.36000000000001</v>
      </c>
      <c r="K39" s="681">
        <v>1</v>
      </c>
      <c r="L39" s="668">
        <v>1</v>
      </c>
      <c r="M39" s="669">
        <v>154.36000000000001</v>
      </c>
    </row>
    <row r="40" spans="1:13" ht="14.4" customHeight="1" x14ac:dyDescent="0.3">
      <c r="A40" s="664" t="s">
        <v>2448</v>
      </c>
      <c r="B40" s="665" t="s">
        <v>2295</v>
      </c>
      <c r="C40" s="665" t="s">
        <v>3124</v>
      </c>
      <c r="D40" s="665" t="s">
        <v>3613</v>
      </c>
      <c r="E40" s="665" t="s">
        <v>2296</v>
      </c>
      <c r="F40" s="668"/>
      <c r="G40" s="668"/>
      <c r="H40" s="681">
        <v>0</v>
      </c>
      <c r="I40" s="668">
        <v>1</v>
      </c>
      <c r="J40" s="668">
        <v>149.52000000000001</v>
      </c>
      <c r="K40" s="681">
        <v>1</v>
      </c>
      <c r="L40" s="668">
        <v>1</v>
      </c>
      <c r="M40" s="669">
        <v>149.52000000000001</v>
      </c>
    </row>
    <row r="41" spans="1:13" ht="14.4" customHeight="1" x14ac:dyDescent="0.3">
      <c r="A41" s="664" t="s">
        <v>2449</v>
      </c>
      <c r="B41" s="665" t="s">
        <v>2267</v>
      </c>
      <c r="C41" s="665" t="s">
        <v>2501</v>
      </c>
      <c r="D41" s="665" t="s">
        <v>1138</v>
      </c>
      <c r="E41" s="665" t="s">
        <v>2502</v>
      </c>
      <c r="F41" s="668"/>
      <c r="G41" s="668"/>
      <c r="H41" s="681"/>
      <c r="I41" s="668">
        <v>2</v>
      </c>
      <c r="J41" s="668">
        <v>0</v>
      </c>
      <c r="K41" s="681"/>
      <c r="L41" s="668">
        <v>2</v>
      </c>
      <c r="M41" s="669">
        <v>0</v>
      </c>
    </row>
    <row r="42" spans="1:13" ht="14.4" customHeight="1" x14ac:dyDescent="0.3">
      <c r="A42" s="664" t="s">
        <v>2449</v>
      </c>
      <c r="B42" s="665" t="s">
        <v>2267</v>
      </c>
      <c r="C42" s="665" t="s">
        <v>2989</v>
      </c>
      <c r="D42" s="665" t="s">
        <v>1138</v>
      </c>
      <c r="E42" s="665" t="s">
        <v>1139</v>
      </c>
      <c r="F42" s="668"/>
      <c r="G42" s="668"/>
      <c r="H42" s="681">
        <v>0</v>
      </c>
      <c r="I42" s="668">
        <v>1</v>
      </c>
      <c r="J42" s="668">
        <v>102.93</v>
      </c>
      <c r="K42" s="681">
        <v>1</v>
      </c>
      <c r="L42" s="668">
        <v>1</v>
      </c>
      <c r="M42" s="669">
        <v>102.93</v>
      </c>
    </row>
    <row r="43" spans="1:13" ht="14.4" customHeight="1" x14ac:dyDescent="0.3">
      <c r="A43" s="664" t="s">
        <v>2449</v>
      </c>
      <c r="B43" s="665" t="s">
        <v>2275</v>
      </c>
      <c r="C43" s="665" t="s">
        <v>2498</v>
      </c>
      <c r="D43" s="665" t="s">
        <v>1906</v>
      </c>
      <c r="E43" s="665" t="s">
        <v>2499</v>
      </c>
      <c r="F43" s="668"/>
      <c r="G43" s="668"/>
      <c r="H43" s="681">
        <v>0</v>
      </c>
      <c r="I43" s="668">
        <v>1</v>
      </c>
      <c r="J43" s="668">
        <v>923.74</v>
      </c>
      <c r="K43" s="681">
        <v>1</v>
      </c>
      <c r="L43" s="668">
        <v>1</v>
      </c>
      <c r="M43" s="669">
        <v>923.74</v>
      </c>
    </row>
    <row r="44" spans="1:13" ht="14.4" customHeight="1" x14ac:dyDescent="0.3">
      <c r="A44" s="664" t="s">
        <v>2449</v>
      </c>
      <c r="B44" s="665" t="s">
        <v>2295</v>
      </c>
      <c r="C44" s="665" t="s">
        <v>1688</v>
      </c>
      <c r="D44" s="665" t="s">
        <v>1129</v>
      </c>
      <c r="E44" s="665" t="s">
        <v>2480</v>
      </c>
      <c r="F44" s="668"/>
      <c r="G44" s="668"/>
      <c r="H44" s="681">
        <v>0</v>
      </c>
      <c r="I44" s="668">
        <v>4</v>
      </c>
      <c r="J44" s="668">
        <v>617.44000000000005</v>
      </c>
      <c r="K44" s="681">
        <v>1</v>
      </c>
      <c r="L44" s="668">
        <v>4</v>
      </c>
      <c r="M44" s="669">
        <v>617.44000000000005</v>
      </c>
    </row>
    <row r="45" spans="1:13" ht="14.4" customHeight="1" x14ac:dyDescent="0.3">
      <c r="A45" s="664" t="s">
        <v>2449</v>
      </c>
      <c r="B45" s="665" t="s">
        <v>3735</v>
      </c>
      <c r="C45" s="665" t="s">
        <v>2929</v>
      </c>
      <c r="D45" s="665" t="s">
        <v>2930</v>
      </c>
      <c r="E45" s="665" t="s">
        <v>2931</v>
      </c>
      <c r="F45" s="668"/>
      <c r="G45" s="668"/>
      <c r="H45" s="681">
        <v>0</v>
      </c>
      <c r="I45" s="668">
        <v>2</v>
      </c>
      <c r="J45" s="668">
        <v>141.08000000000001</v>
      </c>
      <c r="K45" s="681">
        <v>1</v>
      </c>
      <c r="L45" s="668">
        <v>2</v>
      </c>
      <c r="M45" s="669">
        <v>141.08000000000001</v>
      </c>
    </row>
    <row r="46" spans="1:13" ht="14.4" customHeight="1" x14ac:dyDescent="0.3">
      <c r="A46" s="664" t="s">
        <v>2449</v>
      </c>
      <c r="B46" s="665" t="s">
        <v>2272</v>
      </c>
      <c r="C46" s="665" t="s">
        <v>1118</v>
      </c>
      <c r="D46" s="665" t="s">
        <v>1119</v>
      </c>
      <c r="E46" s="665" t="s">
        <v>1120</v>
      </c>
      <c r="F46" s="668"/>
      <c r="G46" s="668"/>
      <c r="H46" s="681">
        <v>0</v>
      </c>
      <c r="I46" s="668">
        <v>2</v>
      </c>
      <c r="J46" s="668">
        <v>267.88</v>
      </c>
      <c r="K46" s="681">
        <v>1</v>
      </c>
      <c r="L46" s="668">
        <v>2</v>
      </c>
      <c r="M46" s="669">
        <v>267.88</v>
      </c>
    </row>
    <row r="47" spans="1:13" ht="14.4" customHeight="1" x14ac:dyDescent="0.3">
      <c r="A47" s="664" t="s">
        <v>2450</v>
      </c>
      <c r="B47" s="665" t="s">
        <v>2267</v>
      </c>
      <c r="C47" s="665" t="s">
        <v>3678</v>
      </c>
      <c r="D47" s="665" t="s">
        <v>3314</v>
      </c>
      <c r="E47" s="665" t="s">
        <v>3679</v>
      </c>
      <c r="F47" s="668"/>
      <c r="G47" s="668"/>
      <c r="H47" s="681">
        <v>0</v>
      </c>
      <c r="I47" s="668">
        <v>2</v>
      </c>
      <c r="J47" s="668">
        <v>411.68</v>
      </c>
      <c r="K47" s="681">
        <v>1</v>
      </c>
      <c r="L47" s="668">
        <v>2</v>
      </c>
      <c r="M47" s="669">
        <v>411.68</v>
      </c>
    </row>
    <row r="48" spans="1:13" ht="14.4" customHeight="1" x14ac:dyDescent="0.3">
      <c r="A48" s="664" t="s">
        <v>2450</v>
      </c>
      <c r="B48" s="665" t="s">
        <v>2267</v>
      </c>
      <c r="C48" s="665" t="s">
        <v>2989</v>
      </c>
      <c r="D48" s="665" t="s">
        <v>1138</v>
      </c>
      <c r="E48" s="665" t="s">
        <v>1139</v>
      </c>
      <c r="F48" s="668"/>
      <c r="G48" s="668"/>
      <c r="H48" s="681">
        <v>0</v>
      </c>
      <c r="I48" s="668">
        <v>1</v>
      </c>
      <c r="J48" s="668">
        <v>102.93</v>
      </c>
      <c r="K48" s="681">
        <v>1</v>
      </c>
      <c r="L48" s="668">
        <v>1</v>
      </c>
      <c r="M48" s="669">
        <v>102.93</v>
      </c>
    </row>
    <row r="49" spans="1:13" ht="14.4" customHeight="1" x14ac:dyDescent="0.3">
      <c r="A49" s="664" t="s">
        <v>2450</v>
      </c>
      <c r="B49" s="665" t="s">
        <v>2267</v>
      </c>
      <c r="C49" s="665" t="s">
        <v>3680</v>
      </c>
      <c r="D49" s="665" t="s">
        <v>1138</v>
      </c>
      <c r="E49" s="665" t="s">
        <v>3681</v>
      </c>
      <c r="F49" s="668"/>
      <c r="G49" s="668"/>
      <c r="H49" s="681"/>
      <c r="I49" s="668">
        <v>1</v>
      </c>
      <c r="J49" s="668">
        <v>0</v>
      </c>
      <c r="K49" s="681"/>
      <c r="L49" s="668">
        <v>1</v>
      </c>
      <c r="M49" s="669">
        <v>0</v>
      </c>
    </row>
    <row r="50" spans="1:13" ht="14.4" customHeight="1" x14ac:dyDescent="0.3">
      <c r="A50" s="664" t="s">
        <v>2450</v>
      </c>
      <c r="B50" s="665" t="s">
        <v>2269</v>
      </c>
      <c r="C50" s="665" t="s">
        <v>3011</v>
      </c>
      <c r="D50" s="665" t="s">
        <v>2270</v>
      </c>
      <c r="E50" s="665" t="s">
        <v>3012</v>
      </c>
      <c r="F50" s="668"/>
      <c r="G50" s="668"/>
      <c r="H50" s="681">
        <v>0</v>
      </c>
      <c r="I50" s="668">
        <v>11</v>
      </c>
      <c r="J50" s="668">
        <v>1267.97</v>
      </c>
      <c r="K50" s="681">
        <v>1</v>
      </c>
      <c r="L50" s="668">
        <v>11</v>
      </c>
      <c r="M50" s="669">
        <v>1267.97</v>
      </c>
    </row>
    <row r="51" spans="1:13" ht="14.4" customHeight="1" x14ac:dyDescent="0.3">
      <c r="A51" s="664" t="s">
        <v>2450</v>
      </c>
      <c r="B51" s="665" t="s">
        <v>2295</v>
      </c>
      <c r="C51" s="665" t="s">
        <v>1688</v>
      </c>
      <c r="D51" s="665" t="s">
        <v>1129</v>
      </c>
      <c r="E51" s="665" t="s">
        <v>2480</v>
      </c>
      <c r="F51" s="668"/>
      <c r="G51" s="668"/>
      <c r="H51" s="681">
        <v>0</v>
      </c>
      <c r="I51" s="668">
        <v>5</v>
      </c>
      <c r="J51" s="668">
        <v>771.80000000000007</v>
      </c>
      <c r="K51" s="681">
        <v>1</v>
      </c>
      <c r="L51" s="668">
        <v>5</v>
      </c>
      <c r="M51" s="669">
        <v>771.80000000000007</v>
      </c>
    </row>
    <row r="52" spans="1:13" ht="14.4" customHeight="1" x14ac:dyDescent="0.3">
      <c r="A52" s="664" t="s">
        <v>2450</v>
      </c>
      <c r="B52" s="665" t="s">
        <v>3737</v>
      </c>
      <c r="C52" s="665" t="s">
        <v>3669</v>
      </c>
      <c r="D52" s="665" t="s">
        <v>3670</v>
      </c>
      <c r="E52" s="665" t="s">
        <v>3671</v>
      </c>
      <c r="F52" s="668"/>
      <c r="G52" s="668"/>
      <c r="H52" s="681">
        <v>0</v>
      </c>
      <c r="I52" s="668">
        <v>1</v>
      </c>
      <c r="J52" s="668">
        <v>73.069999999999993</v>
      </c>
      <c r="K52" s="681">
        <v>1</v>
      </c>
      <c r="L52" s="668">
        <v>1</v>
      </c>
      <c r="M52" s="669">
        <v>73.069999999999993</v>
      </c>
    </row>
    <row r="53" spans="1:13" ht="14.4" customHeight="1" x14ac:dyDescent="0.3">
      <c r="A53" s="664" t="s">
        <v>2450</v>
      </c>
      <c r="B53" s="665" t="s">
        <v>2363</v>
      </c>
      <c r="C53" s="665" t="s">
        <v>1559</v>
      </c>
      <c r="D53" s="665" t="s">
        <v>1307</v>
      </c>
      <c r="E53" s="665" t="s">
        <v>1308</v>
      </c>
      <c r="F53" s="668"/>
      <c r="G53" s="668"/>
      <c r="H53" s="681">
        <v>0</v>
      </c>
      <c r="I53" s="668">
        <v>1</v>
      </c>
      <c r="J53" s="668">
        <v>36.54</v>
      </c>
      <c r="K53" s="681">
        <v>1</v>
      </c>
      <c r="L53" s="668">
        <v>1</v>
      </c>
      <c r="M53" s="669">
        <v>36.54</v>
      </c>
    </row>
    <row r="54" spans="1:13" ht="14.4" customHeight="1" x14ac:dyDescent="0.3">
      <c r="A54" s="664" t="s">
        <v>2450</v>
      </c>
      <c r="B54" s="665" t="s">
        <v>2327</v>
      </c>
      <c r="C54" s="665" t="s">
        <v>3001</v>
      </c>
      <c r="D54" s="665" t="s">
        <v>3002</v>
      </c>
      <c r="E54" s="665" t="s">
        <v>2329</v>
      </c>
      <c r="F54" s="668">
        <v>2</v>
      </c>
      <c r="G54" s="668">
        <v>18.8</v>
      </c>
      <c r="H54" s="681">
        <v>1</v>
      </c>
      <c r="I54" s="668"/>
      <c r="J54" s="668"/>
      <c r="K54" s="681">
        <v>0</v>
      </c>
      <c r="L54" s="668">
        <v>2</v>
      </c>
      <c r="M54" s="669">
        <v>18.8</v>
      </c>
    </row>
    <row r="55" spans="1:13" ht="14.4" customHeight="1" x14ac:dyDescent="0.3">
      <c r="A55" s="664" t="s">
        <v>2450</v>
      </c>
      <c r="B55" s="665" t="s">
        <v>2327</v>
      </c>
      <c r="C55" s="665" t="s">
        <v>3335</v>
      </c>
      <c r="D55" s="665" t="s">
        <v>3336</v>
      </c>
      <c r="E55" s="665" t="s">
        <v>2367</v>
      </c>
      <c r="F55" s="668">
        <v>2</v>
      </c>
      <c r="G55" s="668">
        <v>9.4</v>
      </c>
      <c r="H55" s="681">
        <v>1</v>
      </c>
      <c r="I55" s="668"/>
      <c r="J55" s="668"/>
      <c r="K55" s="681">
        <v>0</v>
      </c>
      <c r="L55" s="668">
        <v>2</v>
      </c>
      <c r="M55" s="669">
        <v>9.4</v>
      </c>
    </row>
    <row r="56" spans="1:13" ht="14.4" customHeight="1" x14ac:dyDescent="0.3">
      <c r="A56" s="664" t="s">
        <v>2450</v>
      </c>
      <c r="B56" s="665" t="s">
        <v>2272</v>
      </c>
      <c r="C56" s="665" t="s">
        <v>1118</v>
      </c>
      <c r="D56" s="665" t="s">
        <v>1119</v>
      </c>
      <c r="E56" s="665" t="s">
        <v>1120</v>
      </c>
      <c r="F56" s="668"/>
      <c r="G56" s="668"/>
      <c r="H56" s="681">
        <v>0</v>
      </c>
      <c r="I56" s="668">
        <v>3</v>
      </c>
      <c r="J56" s="668">
        <v>401.82</v>
      </c>
      <c r="K56" s="681">
        <v>1</v>
      </c>
      <c r="L56" s="668">
        <v>3</v>
      </c>
      <c r="M56" s="669">
        <v>401.82</v>
      </c>
    </row>
    <row r="57" spans="1:13" ht="14.4" customHeight="1" x14ac:dyDescent="0.3">
      <c r="A57" s="664" t="s">
        <v>2452</v>
      </c>
      <c r="B57" s="665" t="s">
        <v>2273</v>
      </c>
      <c r="C57" s="665" t="s">
        <v>1601</v>
      </c>
      <c r="D57" s="665" t="s">
        <v>1049</v>
      </c>
      <c r="E57" s="665" t="s">
        <v>1602</v>
      </c>
      <c r="F57" s="668"/>
      <c r="G57" s="668"/>
      <c r="H57" s="681"/>
      <c r="I57" s="668">
        <v>1</v>
      </c>
      <c r="J57" s="668">
        <v>0</v>
      </c>
      <c r="K57" s="681"/>
      <c r="L57" s="668">
        <v>1</v>
      </c>
      <c r="M57" s="669">
        <v>0</v>
      </c>
    </row>
    <row r="58" spans="1:13" ht="14.4" customHeight="1" x14ac:dyDescent="0.3">
      <c r="A58" s="664" t="s">
        <v>2452</v>
      </c>
      <c r="B58" s="665" t="s">
        <v>2273</v>
      </c>
      <c r="C58" s="665" t="s">
        <v>1048</v>
      </c>
      <c r="D58" s="665" t="s">
        <v>1049</v>
      </c>
      <c r="E58" s="665" t="s">
        <v>1050</v>
      </c>
      <c r="F58" s="668"/>
      <c r="G58" s="668"/>
      <c r="H58" s="681"/>
      <c r="I58" s="668">
        <v>2</v>
      </c>
      <c r="J58" s="668">
        <v>0</v>
      </c>
      <c r="K58" s="681"/>
      <c r="L58" s="668">
        <v>2</v>
      </c>
      <c r="M58" s="669">
        <v>0</v>
      </c>
    </row>
    <row r="59" spans="1:13" ht="14.4" customHeight="1" x14ac:dyDescent="0.3">
      <c r="A59" s="664" t="s">
        <v>2452</v>
      </c>
      <c r="B59" s="665" t="s">
        <v>3738</v>
      </c>
      <c r="C59" s="665" t="s">
        <v>2514</v>
      </c>
      <c r="D59" s="665" t="s">
        <v>2515</v>
      </c>
      <c r="E59" s="665" t="s">
        <v>2516</v>
      </c>
      <c r="F59" s="668"/>
      <c r="G59" s="668"/>
      <c r="H59" s="681">
        <v>0</v>
      </c>
      <c r="I59" s="668">
        <v>1</v>
      </c>
      <c r="J59" s="668">
        <v>120.61</v>
      </c>
      <c r="K59" s="681">
        <v>1</v>
      </c>
      <c r="L59" s="668">
        <v>1</v>
      </c>
      <c r="M59" s="669">
        <v>120.61</v>
      </c>
    </row>
    <row r="60" spans="1:13" ht="14.4" customHeight="1" x14ac:dyDescent="0.3">
      <c r="A60" s="664" t="s">
        <v>2452</v>
      </c>
      <c r="B60" s="665" t="s">
        <v>2275</v>
      </c>
      <c r="C60" s="665" t="s">
        <v>2490</v>
      </c>
      <c r="D60" s="665" t="s">
        <v>1906</v>
      </c>
      <c r="E60" s="665" t="s">
        <v>2491</v>
      </c>
      <c r="F60" s="668"/>
      <c r="G60" s="668"/>
      <c r="H60" s="681">
        <v>0</v>
      </c>
      <c r="I60" s="668">
        <v>3</v>
      </c>
      <c r="J60" s="668">
        <v>1630.17</v>
      </c>
      <c r="K60" s="681">
        <v>1</v>
      </c>
      <c r="L60" s="668">
        <v>3</v>
      </c>
      <c r="M60" s="669">
        <v>1630.17</v>
      </c>
    </row>
    <row r="61" spans="1:13" ht="14.4" customHeight="1" x14ac:dyDescent="0.3">
      <c r="A61" s="664" t="s">
        <v>2452</v>
      </c>
      <c r="B61" s="665" t="s">
        <v>2295</v>
      </c>
      <c r="C61" s="665" t="s">
        <v>1688</v>
      </c>
      <c r="D61" s="665" t="s">
        <v>1129</v>
      </c>
      <c r="E61" s="665" t="s">
        <v>2480</v>
      </c>
      <c r="F61" s="668"/>
      <c r="G61" s="668"/>
      <c r="H61" s="681">
        <v>0</v>
      </c>
      <c r="I61" s="668">
        <v>3</v>
      </c>
      <c r="J61" s="668">
        <v>463.08000000000004</v>
      </c>
      <c r="K61" s="681">
        <v>1</v>
      </c>
      <c r="L61" s="668">
        <v>3</v>
      </c>
      <c r="M61" s="669">
        <v>463.08000000000004</v>
      </c>
    </row>
    <row r="62" spans="1:13" ht="14.4" customHeight="1" x14ac:dyDescent="0.3">
      <c r="A62" s="664" t="s">
        <v>2452</v>
      </c>
      <c r="B62" s="665" t="s">
        <v>2323</v>
      </c>
      <c r="C62" s="665" t="s">
        <v>3077</v>
      </c>
      <c r="D62" s="665" t="s">
        <v>3078</v>
      </c>
      <c r="E62" s="665" t="s">
        <v>3079</v>
      </c>
      <c r="F62" s="668"/>
      <c r="G62" s="668"/>
      <c r="H62" s="681">
        <v>0</v>
      </c>
      <c r="I62" s="668">
        <v>1</v>
      </c>
      <c r="J62" s="668">
        <v>300.68</v>
      </c>
      <c r="K62" s="681">
        <v>1</v>
      </c>
      <c r="L62" s="668">
        <v>1</v>
      </c>
      <c r="M62" s="669">
        <v>300.68</v>
      </c>
    </row>
    <row r="63" spans="1:13" ht="14.4" customHeight="1" x14ac:dyDescent="0.3">
      <c r="A63" s="664" t="s">
        <v>2452</v>
      </c>
      <c r="B63" s="665" t="s">
        <v>2327</v>
      </c>
      <c r="C63" s="665" t="s">
        <v>1582</v>
      </c>
      <c r="D63" s="665" t="s">
        <v>2366</v>
      </c>
      <c r="E63" s="665" t="s">
        <v>2367</v>
      </c>
      <c r="F63" s="668"/>
      <c r="G63" s="668"/>
      <c r="H63" s="681">
        <v>0</v>
      </c>
      <c r="I63" s="668">
        <v>1</v>
      </c>
      <c r="J63" s="668">
        <v>4.7</v>
      </c>
      <c r="K63" s="681">
        <v>1</v>
      </c>
      <c r="L63" s="668">
        <v>1</v>
      </c>
      <c r="M63" s="669">
        <v>4.7</v>
      </c>
    </row>
    <row r="64" spans="1:13" ht="14.4" customHeight="1" x14ac:dyDescent="0.3">
      <c r="A64" s="664" t="s">
        <v>2452</v>
      </c>
      <c r="B64" s="665" t="s">
        <v>2272</v>
      </c>
      <c r="C64" s="665" t="s">
        <v>1118</v>
      </c>
      <c r="D64" s="665" t="s">
        <v>1119</v>
      </c>
      <c r="E64" s="665" t="s">
        <v>1120</v>
      </c>
      <c r="F64" s="668"/>
      <c r="G64" s="668"/>
      <c r="H64" s="681">
        <v>0</v>
      </c>
      <c r="I64" s="668">
        <v>6</v>
      </c>
      <c r="J64" s="668">
        <v>803.64</v>
      </c>
      <c r="K64" s="681">
        <v>1</v>
      </c>
      <c r="L64" s="668">
        <v>6</v>
      </c>
      <c r="M64" s="669">
        <v>803.64</v>
      </c>
    </row>
    <row r="65" spans="1:13" ht="14.4" customHeight="1" x14ac:dyDescent="0.3">
      <c r="A65" s="664" t="s">
        <v>2453</v>
      </c>
      <c r="B65" s="665" t="s">
        <v>2279</v>
      </c>
      <c r="C65" s="665" t="s">
        <v>3266</v>
      </c>
      <c r="D65" s="665" t="s">
        <v>3267</v>
      </c>
      <c r="E65" s="665" t="s">
        <v>3268</v>
      </c>
      <c r="F65" s="668">
        <v>1</v>
      </c>
      <c r="G65" s="668">
        <v>344.49</v>
      </c>
      <c r="H65" s="681">
        <v>1</v>
      </c>
      <c r="I65" s="668"/>
      <c r="J65" s="668"/>
      <c r="K65" s="681">
        <v>0</v>
      </c>
      <c r="L65" s="668">
        <v>1</v>
      </c>
      <c r="M65" s="669">
        <v>344.49</v>
      </c>
    </row>
    <row r="66" spans="1:13" ht="14.4" customHeight="1" x14ac:dyDescent="0.3">
      <c r="A66" s="664" t="s">
        <v>2453</v>
      </c>
      <c r="B66" s="665" t="s">
        <v>2283</v>
      </c>
      <c r="C66" s="665" t="s">
        <v>3239</v>
      </c>
      <c r="D66" s="665" t="s">
        <v>3240</v>
      </c>
      <c r="E66" s="665" t="s">
        <v>1869</v>
      </c>
      <c r="F66" s="668">
        <v>3</v>
      </c>
      <c r="G66" s="668">
        <v>210.69</v>
      </c>
      <c r="H66" s="681">
        <v>1</v>
      </c>
      <c r="I66" s="668"/>
      <c r="J66" s="668"/>
      <c r="K66" s="681">
        <v>0</v>
      </c>
      <c r="L66" s="668">
        <v>3</v>
      </c>
      <c r="M66" s="669">
        <v>210.69</v>
      </c>
    </row>
    <row r="67" spans="1:13" ht="14.4" customHeight="1" x14ac:dyDescent="0.3">
      <c r="A67" s="664" t="s">
        <v>2453</v>
      </c>
      <c r="B67" s="665" t="s">
        <v>2288</v>
      </c>
      <c r="C67" s="665" t="s">
        <v>3278</v>
      </c>
      <c r="D67" s="665" t="s">
        <v>3279</v>
      </c>
      <c r="E67" s="665" t="s">
        <v>3280</v>
      </c>
      <c r="F67" s="668"/>
      <c r="G67" s="668"/>
      <c r="H67" s="681"/>
      <c r="I67" s="668">
        <v>2</v>
      </c>
      <c r="J67" s="668">
        <v>0</v>
      </c>
      <c r="K67" s="681"/>
      <c r="L67" s="668">
        <v>2</v>
      </c>
      <c r="M67" s="669">
        <v>0</v>
      </c>
    </row>
    <row r="68" spans="1:13" ht="14.4" customHeight="1" x14ac:dyDescent="0.3">
      <c r="A68" s="664" t="s">
        <v>2453</v>
      </c>
      <c r="B68" s="665" t="s">
        <v>2350</v>
      </c>
      <c r="C68" s="665" t="s">
        <v>3254</v>
      </c>
      <c r="D68" s="665" t="s">
        <v>3255</v>
      </c>
      <c r="E68" s="665" t="s">
        <v>3256</v>
      </c>
      <c r="F68" s="668"/>
      <c r="G68" s="668"/>
      <c r="H68" s="681"/>
      <c r="I68" s="668">
        <v>1</v>
      </c>
      <c r="J68" s="668">
        <v>0</v>
      </c>
      <c r="K68" s="681"/>
      <c r="L68" s="668">
        <v>1</v>
      </c>
      <c r="M68" s="669">
        <v>0</v>
      </c>
    </row>
    <row r="69" spans="1:13" ht="14.4" customHeight="1" x14ac:dyDescent="0.3">
      <c r="A69" s="664" t="s">
        <v>2453</v>
      </c>
      <c r="B69" s="665" t="s">
        <v>2350</v>
      </c>
      <c r="C69" s="665" t="s">
        <v>3257</v>
      </c>
      <c r="D69" s="665" t="s">
        <v>3258</v>
      </c>
      <c r="E69" s="665" t="s">
        <v>3259</v>
      </c>
      <c r="F69" s="668">
        <v>1</v>
      </c>
      <c r="G69" s="668">
        <v>158.05000000000001</v>
      </c>
      <c r="H69" s="681">
        <v>1</v>
      </c>
      <c r="I69" s="668"/>
      <c r="J69" s="668"/>
      <c r="K69" s="681">
        <v>0</v>
      </c>
      <c r="L69" s="668">
        <v>1</v>
      </c>
      <c r="M69" s="669">
        <v>158.05000000000001</v>
      </c>
    </row>
    <row r="70" spans="1:13" ht="14.4" customHeight="1" x14ac:dyDescent="0.3">
      <c r="A70" s="664" t="s">
        <v>2454</v>
      </c>
      <c r="B70" s="665" t="s">
        <v>2295</v>
      </c>
      <c r="C70" s="665" t="s">
        <v>1128</v>
      </c>
      <c r="D70" s="665" t="s">
        <v>1129</v>
      </c>
      <c r="E70" s="665" t="s">
        <v>2296</v>
      </c>
      <c r="F70" s="668"/>
      <c r="G70" s="668"/>
      <c r="H70" s="681">
        <v>0</v>
      </c>
      <c r="I70" s="668">
        <v>1</v>
      </c>
      <c r="J70" s="668">
        <v>225.06</v>
      </c>
      <c r="K70" s="681">
        <v>1</v>
      </c>
      <c r="L70" s="668">
        <v>1</v>
      </c>
      <c r="M70" s="669">
        <v>225.06</v>
      </c>
    </row>
    <row r="71" spans="1:13" ht="14.4" customHeight="1" x14ac:dyDescent="0.3">
      <c r="A71" s="664" t="s">
        <v>2455</v>
      </c>
      <c r="B71" s="665" t="s">
        <v>2267</v>
      </c>
      <c r="C71" s="665" t="s">
        <v>3311</v>
      </c>
      <c r="D71" s="665" t="s">
        <v>1138</v>
      </c>
      <c r="E71" s="665" t="s">
        <v>3312</v>
      </c>
      <c r="F71" s="668"/>
      <c r="G71" s="668"/>
      <c r="H71" s="681"/>
      <c r="I71" s="668">
        <v>1</v>
      </c>
      <c r="J71" s="668">
        <v>0</v>
      </c>
      <c r="K71" s="681"/>
      <c r="L71" s="668">
        <v>1</v>
      </c>
      <c r="M71" s="669">
        <v>0</v>
      </c>
    </row>
    <row r="72" spans="1:13" ht="14.4" customHeight="1" x14ac:dyDescent="0.3">
      <c r="A72" s="664" t="s">
        <v>2455</v>
      </c>
      <c r="B72" s="665" t="s">
        <v>2267</v>
      </c>
      <c r="C72" s="665" t="s">
        <v>3313</v>
      </c>
      <c r="D72" s="665" t="s">
        <v>3314</v>
      </c>
      <c r="E72" s="665" t="s">
        <v>3315</v>
      </c>
      <c r="F72" s="668"/>
      <c r="G72" s="668"/>
      <c r="H72" s="681">
        <v>0</v>
      </c>
      <c r="I72" s="668">
        <v>1</v>
      </c>
      <c r="J72" s="668">
        <v>57.64</v>
      </c>
      <c r="K72" s="681">
        <v>1</v>
      </c>
      <c r="L72" s="668">
        <v>1</v>
      </c>
      <c r="M72" s="669">
        <v>57.64</v>
      </c>
    </row>
    <row r="73" spans="1:13" ht="14.4" customHeight="1" x14ac:dyDescent="0.3">
      <c r="A73" s="664" t="s">
        <v>2455</v>
      </c>
      <c r="B73" s="665" t="s">
        <v>2269</v>
      </c>
      <c r="C73" s="665" t="s">
        <v>3011</v>
      </c>
      <c r="D73" s="665" t="s">
        <v>2270</v>
      </c>
      <c r="E73" s="665" t="s">
        <v>3012</v>
      </c>
      <c r="F73" s="668"/>
      <c r="G73" s="668"/>
      <c r="H73" s="681">
        <v>0</v>
      </c>
      <c r="I73" s="668">
        <v>2</v>
      </c>
      <c r="J73" s="668">
        <v>230.54</v>
      </c>
      <c r="K73" s="681">
        <v>1</v>
      </c>
      <c r="L73" s="668">
        <v>2</v>
      </c>
      <c r="M73" s="669">
        <v>230.54</v>
      </c>
    </row>
    <row r="74" spans="1:13" ht="14.4" customHeight="1" x14ac:dyDescent="0.3">
      <c r="A74" s="664" t="s">
        <v>2455</v>
      </c>
      <c r="B74" s="665" t="s">
        <v>2273</v>
      </c>
      <c r="C74" s="665" t="s">
        <v>1601</v>
      </c>
      <c r="D74" s="665" t="s">
        <v>1049</v>
      </c>
      <c r="E74" s="665" t="s">
        <v>1602</v>
      </c>
      <c r="F74" s="668"/>
      <c r="G74" s="668"/>
      <c r="H74" s="681"/>
      <c r="I74" s="668">
        <v>1</v>
      </c>
      <c r="J74" s="668">
        <v>0</v>
      </c>
      <c r="K74" s="681"/>
      <c r="L74" s="668">
        <v>1</v>
      </c>
      <c r="M74" s="669">
        <v>0</v>
      </c>
    </row>
    <row r="75" spans="1:13" ht="14.4" customHeight="1" x14ac:dyDescent="0.3">
      <c r="A75" s="664" t="s">
        <v>2455</v>
      </c>
      <c r="B75" s="665" t="s">
        <v>2275</v>
      </c>
      <c r="C75" s="665" t="s">
        <v>2488</v>
      </c>
      <c r="D75" s="665" t="s">
        <v>1906</v>
      </c>
      <c r="E75" s="665" t="s">
        <v>2489</v>
      </c>
      <c r="F75" s="668"/>
      <c r="G75" s="668"/>
      <c r="H75" s="681">
        <v>0</v>
      </c>
      <c r="I75" s="668">
        <v>1</v>
      </c>
      <c r="J75" s="668">
        <v>407.55</v>
      </c>
      <c r="K75" s="681">
        <v>1</v>
      </c>
      <c r="L75" s="668">
        <v>1</v>
      </c>
      <c r="M75" s="669">
        <v>407.55</v>
      </c>
    </row>
    <row r="76" spans="1:13" ht="14.4" customHeight="1" x14ac:dyDescent="0.3">
      <c r="A76" s="664" t="s">
        <v>2455</v>
      </c>
      <c r="B76" s="665" t="s">
        <v>2275</v>
      </c>
      <c r="C76" s="665" t="s">
        <v>3309</v>
      </c>
      <c r="D76" s="665" t="s">
        <v>1906</v>
      </c>
      <c r="E76" s="665" t="s">
        <v>3310</v>
      </c>
      <c r="F76" s="668"/>
      <c r="G76" s="668"/>
      <c r="H76" s="681"/>
      <c r="I76" s="668">
        <v>1</v>
      </c>
      <c r="J76" s="668">
        <v>0</v>
      </c>
      <c r="K76" s="681"/>
      <c r="L76" s="668">
        <v>1</v>
      </c>
      <c r="M76" s="669">
        <v>0</v>
      </c>
    </row>
    <row r="77" spans="1:13" ht="14.4" customHeight="1" x14ac:dyDescent="0.3">
      <c r="A77" s="664" t="s">
        <v>2455</v>
      </c>
      <c r="B77" s="665" t="s">
        <v>2405</v>
      </c>
      <c r="C77" s="665" t="s">
        <v>3300</v>
      </c>
      <c r="D77" s="665" t="s">
        <v>2114</v>
      </c>
      <c r="E77" s="665" t="s">
        <v>3301</v>
      </c>
      <c r="F77" s="668">
        <v>2</v>
      </c>
      <c r="G77" s="668">
        <v>0</v>
      </c>
      <c r="H77" s="681"/>
      <c r="I77" s="668"/>
      <c r="J77" s="668"/>
      <c r="K77" s="681"/>
      <c r="L77" s="668">
        <v>2</v>
      </c>
      <c r="M77" s="669">
        <v>0</v>
      </c>
    </row>
    <row r="78" spans="1:13" ht="14.4" customHeight="1" x14ac:dyDescent="0.3">
      <c r="A78" s="664" t="s">
        <v>2455</v>
      </c>
      <c r="B78" s="665" t="s">
        <v>2295</v>
      </c>
      <c r="C78" s="665" t="s">
        <v>1688</v>
      </c>
      <c r="D78" s="665" t="s">
        <v>1129</v>
      </c>
      <c r="E78" s="665" t="s">
        <v>2480</v>
      </c>
      <c r="F78" s="668"/>
      <c r="G78" s="668"/>
      <c r="H78" s="681">
        <v>0</v>
      </c>
      <c r="I78" s="668">
        <v>5</v>
      </c>
      <c r="J78" s="668">
        <v>771.80000000000007</v>
      </c>
      <c r="K78" s="681">
        <v>1</v>
      </c>
      <c r="L78" s="668">
        <v>5</v>
      </c>
      <c r="M78" s="669">
        <v>771.80000000000007</v>
      </c>
    </row>
    <row r="79" spans="1:13" ht="14.4" customHeight="1" x14ac:dyDescent="0.3">
      <c r="A79" s="664" t="s">
        <v>2455</v>
      </c>
      <c r="B79" s="665" t="s">
        <v>2272</v>
      </c>
      <c r="C79" s="665" t="s">
        <v>1575</v>
      </c>
      <c r="D79" s="665" t="s">
        <v>1119</v>
      </c>
      <c r="E79" s="665" t="s">
        <v>1576</v>
      </c>
      <c r="F79" s="668"/>
      <c r="G79" s="668"/>
      <c r="H79" s="681">
        <v>0</v>
      </c>
      <c r="I79" s="668">
        <v>4</v>
      </c>
      <c r="J79" s="668">
        <v>214.28</v>
      </c>
      <c r="K79" s="681">
        <v>1</v>
      </c>
      <c r="L79" s="668">
        <v>4</v>
      </c>
      <c r="M79" s="669">
        <v>214.28</v>
      </c>
    </row>
    <row r="80" spans="1:13" ht="14.4" customHeight="1" x14ac:dyDescent="0.3">
      <c r="A80" s="664" t="s">
        <v>2455</v>
      </c>
      <c r="B80" s="665" t="s">
        <v>2272</v>
      </c>
      <c r="C80" s="665" t="s">
        <v>1118</v>
      </c>
      <c r="D80" s="665" t="s">
        <v>1119</v>
      </c>
      <c r="E80" s="665" t="s">
        <v>1120</v>
      </c>
      <c r="F80" s="668"/>
      <c r="G80" s="668"/>
      <c r="H80" s="681">
        <v>0</v>
      </c>
      <c r="I80" s="668">
        <v>7</v>
      </c>
      <c r="J80" s="668">
        <v>937.57999999999993</v>
      </c>
      <c r="K80" s="681">
        <v>1</v>
      </c>
      <c r="L80" s="668">
        <v>7</v>
      </c>
      <c r="M80" s="669">
        <v>937.57999999999993</v>
      </c>
    </row>
    <row r="81" spans="1:13" ht="14.4" customHeight="1" x14ac:dyDescent="0.3">
      <c r="A81" s="664" t="s">
        <v>2456</v>
      </c>
      <c r="B81" s="665" t="s">
        <v>2275</v>
      </c>
      <c r="C81" s="665" t="s">
        <v>2488</v>
      </c>
      <c r="D81" s="665" t="s">
        <v>1906</v>
      </c>
      <c r="E81" s="665" t="s">
        <v>2489</v>
      </c>
      <c r="F81" s="668"/>
      <c r="G81" s="668"/>
      <c r="H81" s="681">
        <v>0</v>
      </c>
      <c r="I81" s="668">
        <v>1</v>
      </c>
      <c r="J81" s="668">
        <v>407.55</v>
      </c>
      <c r="K81" s="681">
        <v>1</v>
      </c>
      <c r="L81" s="668">
        <v>1</v>
      </c>
      <c r="M81" s="669">
        <v>407.55</v>
      </c>
    </row>
    <row r="82" spans="1:13" ht="14.4" customHeight="1" x14ac:dyDescent="0.3">
      <c r="A82" s="664" t="s">
        <v>2456</v>
      </c>
      <c r="B82" s="665" t="s">
        <v>2275</v>
      </c>
      <c r="C82" s="665" t="s">
        <v>2498</v>
      </c>
      <c r="D82" s="665" t="s">
        <v>1906</v>
      </c>
      <c r="E82" s="665" t="s">
        <v>2499</v>
      </c>
      <c r="F82" s="668"/>
      <c r="G82" s="668"/>
      <c r="H82" s="681">
        <v>0</v>
      </c>
      <c r="I82" s="668">
        <v>1</v>
      </c>
      <c r="J82" s="668">
        <v>923.74</v>
      </c>
      <c r="K82" s="681">
        <v>1</v>
      </c>
      <c r="L82" s="668">
        <v>1</v>
      </c>
      <c r="M82" s="669">
        <v>923.74</v>
      </c>
    </row>
    <row r="83" spans="1:13" ht="14.4" customHeight="1" x14ac:dyDescent="0.3">
      <c r="A83" s="664" t="s">
        <v>2456</v>
      </c>
      <c r="B83" s="665" t="s">
        <v>2323</v>
      </c>
      <c r="C83" s="665" t="s">
        <v>3708</v>
      </c>
      <c r="D83" s="665" t="s">
        <v>1069</v>
      </c>
      <c r="E83" s="665" t="s">
        <v>3709</v>
      </c>
      <c r="F83" s="668"/>
      <c r="G83" s="668"/>
      <c r="H83" s="681">
        <v>0</v>
      </c>
      <c r="I83" s="668">
        <v>1</v>
      </c>
      <c r="J83" s="668">
        <v>31.32</v>
      </c>
      <c r="K83" s="681">
        <v>1</v>
      </c>
      <c r="L83" s="668">
        <v>1</v>
      </c>
      <c r="M83" s="669">
        <v>31.32</v>
      </c>
    </row>
    <row r="84" spans="1:13" ht="14.4" customHeight="1" x14ac:dyDescent="0.3">
      <c r="A84" s="664" t="s">
        <v>2457</v>
      </c>
      <c r="B84" s="665" t="s">
        <v>2374</v>
      </c>
      <c r="C84" s="665" t="s">
        <v>3325</v>
      </c>
      <c r="D84" s="665" t="s">
        <v>1897</v>
      </c>
      <c r="E84" s="665" t="s">
        <v>3326</v>
      </c>
      <c r="F84" s="668">
        <v>1</v>
      </c>
      <c r="G84" s="668">
        <v>1322.72</v>
      </c>
      <c r="H84" s="681">
        <v>1</v>
      </c>
      <c r="I84" s="668"/>
      <c r="J84" s="668"/>
      <c r="K84" s="681">
        <v>0</v>
      </c>
      <c r="L84" s="668">
        <v>1</v>
      </c>
      <c r="M84" s="669">
        <v>1322.72</v>
      </c>
    </row>
    <row r="85" spans="1:13" ht="14.4" customHeight="1" x14ac:dyDescent="0.3">
      <c r="A85" s="664" t="s">
        <v>2457</v>
      </c>
      <c r="B85" s="665" t="s">
        <v>2376</v>
      </c>
      <c r="C85" s="665" t="s">
        <v>3330</v>
      </c>
      <c r="D85" s="665" t="s">
        <v>2377</v>
      </c>
      <c r="E85" s="665" t="s">
        <v>1522</v>
      </c>
      <c r="F85" s="668"/>
      <c r="G85" s="668"/>
      <c r="H85" s="681">
        <v>0</v>
      </c>
      <c r="I85" s="668">
        <v>1</v>
      </c>
      <c r="J85" s="668">
        <v>262.23</v>
      </c>
      <c r="K85" s="681">
        <v>1</v>
      </c>
      <c r="L85" s="668">
        <v>1</v>
      </c>
      <c r="M85" s="669">
        <v>262.23</v>
      </c>
    </row>
    <row r="86" spans="1:13" ht="14.4" customHeight="1" x14ac:dyDescent="0.3">
      <c r="A86" s="664" t="s">
        <v>2472</v>
      </c>
      <c r="B86" s="665" t="s">
        <v>2275</v>
      </c>
      <c r="C86" s="665" t="s">
        <v>3719</v>
      </c>
      <c r="D86" s="665" t="s">
        <v>1906</v>
      </c>
      <c r="E86" s="665" t="s">
        <v>2628</v>
      </c>
      <c r="F86" s="668"/>
      <c r="G86" s="668"/>
      <c r="H86" s="681">
        <v>0</v>
      </c>
      <c r="I86" s="668">
        <v>1</v>
      </c>
      <c r="J86" s="668">
        <v>815.1</v>
      </c>
      <c r="K86" s="681">
        <v>1</v>
      </c>
      <c r="L86" s="668">
        <v>1</v>
      </c>
      <c r="M86" s="669">
        <v>815.1</v>
      </c>
    </row>
    <row r="87" spans="1:13" ht="14.4" customHeight="1" x14ac:dyDescent="0.3">
      <c r="A87" s="664" t="s">
        <v>2472</v>
      </c>
      <c r="B87" s="665" t="s">
        <v>2295</v>
      </c>
      <c r="C87" s="665" t="s">
        <v>3124</v>
      </c>
      <c r="D87" s="665" t="s">
        <v>3613</v>
      </c>
      <c r="E87" s="665" t="s">
        <v>2296</v>
      </c>
      <c r="F87" s="668"/>
      <c r="G87" s="668"/>
      <c r="H87" s="681">
        <v>0</v>
      </c>
      <c r="I87" s="668">
        <v>1</v>
      </c>
      <c r="J87" s="668">
        <v>149.52000000000001</v>
      </c>
      <c r="K87" s="681">
        <v>1</v>
      </c>
      <c r="L87" s="668">
        <v>1</v>
      </c>
      <c r="M87" s="669">
        <v>149.52000000000001</v>
      </c>
    </row>
    <row r="88" spans="1:13" ht="14.4" customHeight="1" x14ac:dyDescent="0.3">
      <c r="A88" s="664" t="s">
        <v>2472</v>
      </c>
      <c r="B88" s="665" t="s">
        <v>2363</v>
      </c>
      <c r="C88" s="665" t="s">
        <v>1559</v>
      </c>
      <c r="D88" s="665" t="s">
        <v>1307</v>
      </c>
      <c r="E88" s="665" t="s">
        <v>1308</v>
      </c>
      <c r="F88" s="668"/>
      <c r="G88" s="668"/>
      <c r="H88" s="681">
        <v>0</v>
      </c>
      <c r="I88" s="668">
        <v>1</v>
      </c>
      <c r="J88" s="668">
        <v>36.54</v>
      </c>
      <c r="K88" s="681">
        <v>1</v>
      </c>
      <c r="L88" s="668">
        <v>1</v>
      </c>
      <c r="M88" s="669">
        <v>36.54</v>
      </c>
    </row>
    <row r="89" spans="1:13" ht="14.4" customHeight="1" x14ac:dyDescent="0.3">
      <c r="A89" s="664" t="s">
        <v>2477</v>
      </c>
      <c r="B89" s="665" t="s">
        <v>2275</v>
      </c>
      <c r="C89" s="665" t="s">
        <v>2490</v>
      </c>
      <c r="D89" s="665" t="s">
        <v>1906</v>
      </c>
      <c r="E89" s="665" t="s">
        <v>2491</v>
      </c>
      <c r="F89" s="668"/>
      <c r="G89" s="668"/>
      <c r="H89" s="681">
        <v>0</v>
      </c>
      <c r="I89" s="668">
        <v>1</v>
      </c>
      <c r="J89" s="668">
        <v>543.39</v>
      </c>
      <c r="K89" s="681">
        <v>1</v>
      </c>
      <c r="L89" s="668">
        <v>1</v>
      </c>
      <c r="M89" s="669">
        <v>543.39</v>
      </c>
    </row>
    <row r="90" spans="1:13" ht="14.4" customHeight="1" x14ac:dyDescent="0.3">
      <c r="A90" s="664" t="s">
        <v>2477</v>
      </c>
      <c r="B90" s="665" t="s">
        <v>2275</v>
      </c>
      <c r="C90" s="665" t="s">
        <v>2627</v>
      </c>
      <c r="D90" s="665" t="s">
        <v>1906</v>
      </c>
      <c r="E90" s="665" t="s">
        <v>2628</v>
      </c>
      <c r="F90" s="668"/>
      <c r="G90" s="668"/>
      <c r="H90" s="681">
        <v>0</v>
      </c>
      <c r="I90" s="668">
        <v>1</v>
      </c>
      <c r="J90" s="668">
        <v>815.1</v>
      </c>
      <c r="K90" s="681">
        <v>1</v>
      </c>
      <c r="L90" s="668">
        <v>1</v>
      </c>
      <c r="M90" s="669">
        <v>815.1</v>
      </c>
    </row>
    <row r="91" spans="1:13" ht="14.4" customHeight="1" x14ac:dyDescent="0.3">
      <c r="A91" s="664" t="s">
        <v>2477</v>
      </c>
      <c r="B91" s="665" t="s">
        <v>2374</v>
      </c>
      <c r="C91" s="665" t="s">
        <v>1896</v>
      </c>
      <c r="D91" s="665" t="s">
        <v>1897</v>
      </c>
      <c r="E91" s="665" t="s">
        <v>1898</v>
      </c>
      <c r="F91" s="668"/>
      <c r="G91" s="668"/>
      <c r="H91" s="681">
        <v>0</v>
      </c>
      <c r="I91" s="668">
        <v>1</v>
      </c>
      <c r="J91" s="668">
        <v>93.43</v>
      </c>
      <c r="K91" s="681">
        <v>1</v>
      </c>
      <c r="L91" s="668">
        <v>1</v>
      </c>
      <c r="M91" s="669">
        <v>93.43</v>
      </c>
    </row>
    <row r="92" spans="1:13" ht="14.4" customHeight="1" x14ac:dyDescent="0.3">
      <c r="A92" s="664" t="s">
        <v>2477</v>
      </c>
      <c r="B92" s="665" t="s">
        <v>2374</v>
      </c>
      <c r="C92" s="665" t="s">
        <v>2616</v>
      </c>
      <c r="D92" s="665" t="s">
        <v>1897</v>
      </c>
      <c r="E92" s="665" t="s">
        <v>2617</v>
      </c>
      <c r="F92" s="668"/>
      <c r="G92" s="668"/>
      <c r="H92" s="681">
        <v>0</v>
      </c>
      <c r="I92" s="668">
        <v>1</v>
      </c>
      <c r="J92" s="668">
        <v>186.87</v>
      </c>
      <c r="K92" s="681">
        <v>1</v>
      </c>
      <c r="L92" s="668">
        <v>1</v>
      </c>
      <c r="M92" s="669">
        <v>186.87</v>
      </c>
    </row>
    <row r="93" spans="1:13" ht="14.4" customHeight="1" x14ac:dyDescent="0.3">
      <c r="A93" s="664" t="s">
        <v>2477</v>
      </c>
      <c r="B93" s="665" t="s">
        <v>2378</v>
      </c>
      <c r="C93" s="665" t="s">
        <v>2624</v>
      </c>
      <c r="D93" s="665" t="s">
        <v>2625</v>
      </c>
      <c r="E93" s="665" t="s">
        <v>2626</v>
      </c>
      <c r="F93" s="668"/>
      <c r="G93" s="668"/>
      <c r="H93" s="681">
        <v>0</v>
      </c>
      <c r="I93" s="668">
        <v>1</v>
      </c>
      <c r="J93" s="668">
        <v>247.78</v>
      </c>
      <c r="K93" s="681">
        <v>1</v>
      </c>
      <c r="L93" s="668">
        <v>1</v>
      </c>
      <c r="M93" s="669">
        <v>247.78</v>
      </c>
    </row>
    <row r="94" spans="1:13" ht="14.4" customHeight="1" x14ac:dyDescent="0.3">
      <c r="A94" s="664" t="s">
        <v>2477</v>
      </c>
      <c r="B94" s="665" t="s">
        <v>2295</v>
      </c>
      <c r="C94" s="665" t="s">
        <v>1688</v>
      </c>
      <c r="D94" s="665" t="s">
        <v>1129</v>
      </c>
      <c r="E94" s="665" t="s">
        <v>2480</v>
      </c>
      <c r="F94" s="668"/>
      <c r="G94" s="668"/>
      <c r="H94" s="681">
        <v>0</v>
      </c>
      <c r="I94" s="668">
        <v>6</v>
      </c>
      <c r="J94" s="668">
        <v>926.16000000000008</v>
      </c>
      <c r="K94" s="681">
        <v>1</v>
      </c>
      <c r="L94" s="668">
        <v>6</v>
      </c>
      <c r="M94" s="669">
        <v>926.16000000000008</v>
      </c>
    </row>
    <row r="95" spans="1:13" ht="14.4" customHeight="1" x14ac:dyDescent="0.3">
      <c r="A95" s="664" t="s">
        <v>2477</v>
      </c>
      <c r="B95" s="665" t="s">
        <v>2363</v>
      </c>
      <c r="C95" s="665" t="s">
        <v>1559</v>
      </c>
      <c r="D95" s="665" t="s">
        <v>1307</v>
      </c>
      <c r="E95" s="665" t="s">
        <v>1308</v>
      </c>
      <c r="F95" s="668"/>
      <c r="G95" s="668"/>
      <c r="H95" s="681">
        <v>0</v>
      </c>
      <c r="I95" s="668">
        <v>1</v>
      </c>
      <c r="J95" s="668">
        <v>36.54</v>
      </c>
      <c r="K95" s="681">
        <v>1</v>
      </c>
      <c r="L95" s="668">
        <v>1</v>
      </c>
      <c r="M95" s="669">
        <v>36.54</v>
      </c>
    </row>
    <row r="96" spans="1:13" ht="14.4" customHeight="1" x14ac:dyDescent="0.3">
      <c r="A96" s="664" t="s">
        <v>2477</v>
      </c>
      <c r="B96" s="665" t="s">
        <v>2323</v>
      </c>
      <c r="C96" s="665" t="s">
        <v>2630</v>
      </c>
      <c r="D96" s="665" t="s">
        <v>2631</v>
      </c>
      <c r="E96" s="665" t="s">
        <v>2632</v>
      </c>
      <c r="F96" s="668"/>
      <c r="G96" s="668"/>
      <c r="H96" s="681">
        <v>0</v>
      </c>
      <c r="I96" s="668">
        <v>1</v>
      </c>
      <c r="J96" s="668">
        <v>140.94999999999999</v>
      </c>
      <c r="K96" s="681">
        <v>1</v>
      </c>
      <c r="L96" s="668">
        <v>1</v>
      </c>
      <c r="M96" s="669">
        <v>140.94999999999999</v>
      </c>
    </row>
    <row r="97" spans="1:13" ht="14.4" customHeight="1" x14ac:dyDescent="0.3">
      <c r="A97" s="664" t="s">
        <v>2477</v>
      </c>
      <c r="B97" s="665" t="s">
        <v>2272</v>
      </c>
      <c r="C97" s="665" t="s">
        <v>1575</v>
      </c>
      <c r="D97" s="665" t="s">
        <v>1119</v>
      </c>
      <c r="E97" s="665" t="s">
        <v>1576</v>
      </c>
      <c r="F97" s="668"/>
      <c r="G97" s="668"/>
      <c r="H97" s="681">
        <v>0</v>
      </c>
      <c r="I97" s="668">
        <v>1</v>
      </c>
      <c r="J97" s="668">
        <v>53.57</v>
      </c>
      <c r="K97" s="681">
        <v>1</v>
      </c>
      <c r="L97" s="668">
        <v>1</v>
      </c>
      <c r="M97" s="669">
        <v>53.57</v>
      </c>
    </row>
    <row r="98" spans="1:13" ht="14.4" customHeight="1" x14ac:dyDescent="0.3">
      <c r="A98" s="664" t="s">
        <v>2458</v>
      </c>
      <c r="B98" s="665" t="s">
        <v>2350</v>
      </c>
      <c r="C98" s="665" t="s">
        <v>3346</v>
      </c>
      <c r="D98" s="665" t="s">
        <v>2351</v>
      </c>
      <c r="E98" s="665" t="s">
        <v>3347</v>
      </c>
      <c r="F98" s="668"/>
      <c r="G98" s="668"/>
      <c r="H98" s="681"/>
      <c r="I98" s="668">
        <v>2</v>
      </c>
      <c r="J98" s="668">
        <v>0</v>
      </c>
      <c r="K98" s="681"/>
      <c r="L98" s="668">
        <v>2</v>
      </c>
      <c r="M98" s="669">
        <v>0</v>
      </c>
    </row>
    <row r="99" spans="1:13" ht="14.4" customHeight="1" x14ac:dyDescent="0.3">
      <c r="A99" s="664" t="s">
        <v>2458</v>
      </c>
      <c r="B99" s="665" t="s">
        <v>2295</v>
      </c>
      <c r="C99" s="665" t="s">
        <v>1688</v>
      </c>
      <c r="D99" s="665" t="s">
        <v>1129</v>
      </c>
      <c r="E99" s="665" t="s">
        <v>2480</v>
      </c>
      <c r="F99" s="668"/>
      <c r="G99" s="668"/>
      <c r="H99" s="681">
        <v>0</v>
      </c>
      <c r="I99" s="668">
        <v>5</v>
      </c>
      <c r="J99" s="668">
        <v>771.80000000000007</v>
      </c>
      <c r="K99" s="681">
        <v>1</v>
      </c>
      <c r="L99" s="668">
        <v>5</v>
      </c>
      <c r="M99" s="669">
        <v>771.80000000000007</v>
      </c>
    </row>
    <row r="100" spans="1:13" ht="14.4" customHeight="1" x14ac:dyDescent="0.3">
      <c r="A100" s="664" t="s">
        <v>2458</v>
      </c>
      <c r="B100" s="665" t="s">
        <v>2327</v>
      </c>
      <c r="C100" s="665" t="s">
        <v>3335</v>
      </c>
      <c r="D100" s="665" t="s">
        <v>3336</v>
      </c>
      <c r="E100" s="665" t="s">
        <v>2367</v>
      </c>
      <c r="F100" s="668">
        <v>1</v>
      </c>
      <c r="G100" s="668">
        <v>4.7</v>
      </c>
      <c r="H100" s="681">
        <v>1</v>
      </c>
      <c r="I100" s="668"/>
      <c r="J100" s="668"/>
      <c r="K100" s="681">
        <v>0</v>
      </c>
      <c r="L100" s="668">
        <v>1</v>
      </c>
      <c r="M100" s="669">
        <v>4.7</v>
      </c>
    </row>
    <row r="101" spans="1:13" ht="14.4" customHeight="1" x14ac:dyDescent="0.3">
      <c r="A101" s="664" t="s">
        <v>2459</v>
      </c>
      <c r="B101" s="665" t="s">
        <v>2325</v>
      </c>
      <c r="C101" s="665" t="s">
        <v>3407</v>
      </c>
      <c r="D101" s="665" t="s">
        <v>3408</v>
      </c>
      <c r="E101" s="665" t="s">
        <v>3409</v>
      </c>
      <c r="F101" s="668">
        <v>3</v>
      </c>
      <c r="G101" s="668">
        <v>0</v>
      </c>
      <c r="H101" s="681"/>
      <c r="I101" s="668"/>
      <c r="J101" s="668"/>
      <c r="K101" s="681"/>
      <c r="L101" s="668">
        <v>3</v>
      </c>
      <c r="M101" s="669">
        <v>0</v>
      </c>
    </row>
    <row r="102" spans="1:13" ht="14.4" customHeight="1" x14ac:dyDescent="0.3">
      <c r="A102" s="664" t="s">
        <v>2459</v>
      </c>
      <c r="B102" s="665" t="s">
        <v>2325</v>
      </c>
      <c r="C102" s="665" t="s">
        <v>3410</v>
      </c>
      <c r="D102" s="665" t="s">
        <v>3408</v>
      </c>
      <c r="E102" s="665" t="s">
        <v>3411</v>
      </c>
      <c r="F102" s="668">
        <v>3</v>
      </c>
      <c r="G102" s="668">
        <v>271.79999999999995</v>
      </c>
      <c r="H102" s="681">
        <v>1</v>
      </c>
      <c r="I102" s="668"/>
      <c r="J102" s="668"/>
      <c r="K102" s="681">
        <v>0</v>
      </c>
      <c r="L102" s="668">
        <v>3</v>
      </c>
      <c r="M102" s="669">
        <v>271.79999999999995</v>
      </c>
    </row>
    <row r="103" spans="1:13" ht="14.4" customHeight="1" x14ac:dyDescent="0.3">
      <c r="A103" s="664" t="s">
        <v>2459</v>
      </c>
      <c r="B103" s="665" t="s">
        <v>2325</v>
      </c>
      <c r="C103" s="665" t="s">
        <v>3412</v>
      </c>
      <c r="D103" s="665" t="s">
        <v>3408</v>
      </c>
      <c r="E103" s="665" t="s">
        <v>3413</v>
      </c>
      <c r="F103" s="668">
        <v>3</v>
      </c>
      <c r="G103" s="668">
        <v>0</v>
      </c>
      <c r="H103" s="681"/>
      <c r="I103" s="668"/>
      <c r="J103" s="668"/>
      <c r="K103" s="681"/>
      <c r="L103" s="668">
        <v>3</v>
      </c>
      <c r="M103" s="669">
        <v>0</v>
      </c>
    </row>
    <row r="104" spans="1:13" ht="14.4" customHeight="1" x14ac:dyDescent="0.3">
      <c r="A104" s="664" t="s">
        <v>2459</v>
      </c>
      <c r="B104" s="665" t="s">
        <v>2330</v>
      </c>
      <c r="C104" s="665" t="s">
        <v>2536</v>
      </c>
      <c r="D104" s="665" t="s">
        <v>1112</v>
      </c>
      <c r="E104" s="665" t="s">
        <v>765</v>
      </c>
      <c r="F104" s="668"/>
      <c r="G104" s="668"/>
      <c r="H104" s="681">
        <v>0</v>
      </c>
      <c r="I104" s="668">
        <v>1</v>
      </c>
      <c r="J104" s="668">
        <v>132</v>
      </c>
      <c r="K104" s="681">
        <v>1</v>
      </c>
      <c r="L104" s="668">
        <v>1</v>
      </c>
      <c r="M104" s="669">
        <v>132</v>
      </c>
    </row>
    <row r="105" spans="1:13" ht="14.4" customHeight="1" x14ac:dyDescent="0.3">
      <c r="A105" s="664" t="s">
        <v>2459</v>
      </c>
      <c r="B105" s="665" t="s">
        <v>2272</v>
      </c>
      <c r="C105" s="665" t="s">
        <v>1118</v>
      </c>
      <c r="D105" s="665" t="s">
        <v>1119</v>
      </c>
      <c r="E105" s="665" t="s">
        <v>1120</v>
      </c>
      <c r="F105" s="668"/>
      <c r="G105" s="668"/>
      <c r="H105" s="681">
        <v>0</v>
      </c>
      <c r="I105" s="668">
        <v>4</v>
      </c>
      <c r="J105" s="668">
        <v>535.76</v>
      </c>
      <c r="K105" s="681">
        <v>1</v>
      </c>
      <c r="L105" s="668">
        <v>4</v>
      </c>
      <c r="M105" s="669">
        <v>535.76</v>
      </c>
    </row>
    <row r="106" spans="1:13" ht="14.4" customHeight="1" x14ac:dyDescent="0.3">
      <c r="A106" s="664" t="s">
        <v>2460</v>
      </c>
      <c r="B106" s="665" t="s">
        <v>2274</v>
      </c>
      <c r="C106" s="665" t="s">
        <v>3437</v>
      </c>
      <c r="D106" s="665" t="s">
        <v>3438</v>
      </c>
      <c r="E106" s="665" t="s">
        <v>3439</v>
      </c>
      <c r="F106" s="668">
        <v>1</v>
      </c>
      <c r="G106" s="668">
        <v>129.62</v>
      </c>
      <c r="H106" s="681">
        <v>1</v>
      </c>
      <c r="I106" s="668"/>
      <c r="J106" s="668"/>
      <c r="K106" s="681">
        <v>0</v>
      </c>
      <c r="L106" s="668">
        <v>1</v>
      </c>
      <c r="M106" s="669">
        <v>129.62</v>
      </c>
    </row>
    <row r="107" spans="1:13" ht="14.4" customHeight="1" x14ac:dyDescent="0.3">
      <c r="A107" s="664" t="s">
        <v>2460</v>
      </c>
      <c r="B107" s="665" t="s">
        <v>3739</v>
      </c>
      <c r="C107" s="665" t="s">
        <v>3432</v>
      </c>
      <c r="D107" s="665" t="s">
        <v>3433</v>
      </c>
      <c r="E107" s="665" t="s">
        <v>3038</v>
      </c>
      <c r="F107" s="668"/>
      <c r="G107" s="668"/>
      <c r="H107" s="681">
        <v>0</v>
      </c>
      <c r="I107" s="668">
        <v>3</v>
      </c>
      <c r="J107" s="668">
        <v>138.75</v>
      </c>
      <c r="K107" s="681">
        <v>1</v>
      </c>
      <c r="L107" s="668">
        <v>3</v>
      </c>
      <c r="M107" s="669">
        <v>138.75</v>
      </c>
    </row>
    <row r="108" spans="1:13" ht="14.4" customHeight="1" x14ac:dyDescent="0.3">
      <c r="A108" s="664" t="s">
        <v>2460</v>
      </c>
      <c r="B108" s="665" t="s">
        <v>2287</v>
      </c>
      <c r="C108" s="665" t="s">
        <v>1080</v>
      </c>
      <c r="D108" s="665" t="s">
        <v>1081</v>
      </c>
      <c r="E108" s="665" t="s">
        <v>1082</v>
      </c>
      <c r="F108" s="668"/>
      <c r="G108" s="668"/>
      <c r="H108" s="681">
        <v>0</v>
      </c>
      <c r="I108" s="668">
        <v>1</v>
      </c>
      <c r="J108" s="668">
        <v>144.81</v>
      </c>
      <c r="K108" s="681">
        <v>1</v>
      </c>
      <c r="L108" s="668">
        <v>1</v>
      </c>
      <c r="M108" s="669">
        <v>144.81</v>
      </c>
    </row>
    <row r="109" spans="1:13" ht="14.4" customHeight="1" x14ac:dyDescent="0.3">
      <c r="A109" s="664" t="s">
        <v>2460</v>
      </c>
      <c r="B109" s="665" t="s">
        <v>2289</v>
      </c>
      <c r="C109" s="665" t="s">
        <v>1072</v>
      </c>
      <c r="D109" s="665" t="s">
        <v>1073</v>
      </c>
      <c r="E109" s="665" t="s">
        <v>2051</v>
      </c>
      <c r="F109" s="668"/>
      <c r="G109" s="668"/>
      <c r="H109" s="681">
        <v>0</v>
      </c>
      <c r="I109" s="668">
        <v>1</v>
      </c>
      <c r="J109" s="668">
        <v>392.42</v>
      </c>
      <c r="K109" s="681">
        <v>1</v>
      </c>
      <c r="L109" s="668">
        <v>1</v>
      </c>
      <c r="M109" s="669">
        <v>392.42</v>
      </c>
    </row>
    <row r="110" spans="1:13" ht="14.4" customHeight="1" x14ac:dyDescent="0.3">
      <c r="A110" s="664" t="s">
        <v>2460</v>
      </c>
      <c r="B110" s="665" t="s">
        <v>2290</v>
      </c>
      <c r="C110" s="665" t="s">
        <v>3444</v>
      </c>
      <c r="D110" s="665" t="s">
        <v>2125</v>
      </c>
      <c r="E110" s="665" t="s">
        <v>3445</v>
      </c>
      <c r="F110" s="668"/>
      <c r="G110" s="668"/>
      <c r="H110" s="681">
        <v>0</v>
      </c>
      <c r="I110" s="668">
        <v>1</v>
      </c>
      <c r="J110" s="668">
        <v>353.18</v>
      </c>
      <c r="K110" s="681">
        <v>1</v>
      </c>
      <c r="L110" s="668">
        <v>1</v>
      </c>
      <c r="M110" s="669">
        <v>353.18</v>
      </c>
    </row>
    <row r="111" spans="1:13" ht="14.4" customHeight="1" x14ac:dyDescent="0.3">
      <c r="A111" s="664" t="s">
        <v>2460</v>
      </c>
      <c r="B111" s="665" t="s">
        <v>2363</v>
      </c>
      <c r="C111" s="665" t="s">
        <v>3440</v>
      </c>
      <c r="D111" s="665" t="s">
        <v>1307</v>
      </c>
      <c r="E111" s="665" t="s">
        <v>3441</v>
      </c>
      <c r="F111" s="668"/>
      <c r="G111" s="668"/>
      <c r="H111" s="681"/>
      <c r="I111" s="668">
        <v>1</v>
      </c>
      <c r="J111" s="668">
        <v>0</v>
      </c>
      <c r="K111" s="681"/>
      <c r="L111" s="668">
        <v>1</v>
      </c>
      <c r="M111" s="669">
        <v>0</v>
      </c>
    </row>
    <row r="112" spans="1:13" ht="14.4" customHeight="1" x14ac:dyDescent="0.3">
      <c r="A112" s="664" t="s">
        <v>2461</v>
      </c>
      <c r="B112" s="665" t="s">
        <v>2295</v>
      </c>
      <c r="C112" s="665" t="s">
        <v>1688</v>
      </c>
      <c r="D112" s="665" t="s">
        <v>1129</v>
      </c>
      <c r="E112" s="665" t="s">
        <v>2480</v>
      </c>
      <c r="F112" s="668"/>
      <c r="G112" s="668"/>
      <c r="H112" s="681">
        <v>0</v>
      </c>
      <c r="I112" s="668">
        <v>1</v>
      </c>
      <c r="J112" s="668">
        <v>154.36000000000001</v>
      </c>
      <c r="K112" s="681">
        <v>1</v>
      </c>
      <c r="L112" s="668">
        <v>1</v>
      </c>
      <c r="M112" s="669">
        <v>154.36000000000001</v>
      </c>
    </row>
    <row r="113" spans="1:13" ht="14.4" customHeight="1" x14ac:dyDescent="0.3">
      <c r="A113" s="664" t="s">
        <v>2461</v>
      </c>
      <c r="B113" s="665" t="s">
        <v>2416</v>
      </c>
      <c r="C113" s="665" t="s">
        <v>1867</v>
      </c>
      <c r="D113" s="665" t="s">
        <v>1868</v>
      </c>
      <c r="E113" s="665" t="s">
        <v>1869</v>
      </c>
      <c r="F113" s="668"/>
      <c r="G113" s="668"/>
      <c r="H113" s="681">
        <v>0</v>
      </c>
      <c r="I113" s="668">
        <v>1</v>
      </c>
      <c r="J113" s="668">
        <v>132</v>
      </c>
      <c r="K113" s="681">
        <v>1</v>
      </c>
      <c r="L113" s="668">
        <v>1</v>
      </c>
      <c r="M113" s="669">
        <v>132</v>
      </c>
    </row>
    <row r="114" spans="1:13" ht="14.4" customHeight="1" x14ac:dyDescent="0.3">
      <c r="A114" s="664" t="s">
        <v>2462</v>
      </c>
      <c r="B114" s="665" t="s">
        <v>3740</v>
      </c>
      <c r="C114" s="665" t="s">
        <v>3495</v>
      </c>
      <c r="D114" s="665" t="s">
        <v>3496</v>
      </c>
      <c r="E114" s="665" t="s">
        <v>3497</v>
      </c>
      <c r="F114" s="668">
        <v>2</v>
      </c>
      <c r="G114" s="668">
        <v>640.41999999999996</v>
      </c>
      <c r="H114" s="681">
        <v>1</v>
      </c>
      <c r="I114" s="668"/>
      <c r="J114" s="668"/>
      <c r="K114" s="681">
        <v>0</v>
      </c>
      <c r="L114" s="668">
        <v>2</v>
      </c>
      <c r="M114" s="669">
        <v>640.41999999999996</v>
      </c>
    </row>
    <row r="115" spans="1:13" ht="14.4" customHeight="1" x14ac:dyDescent="0.3">
      <c r="A115" s="664" t="s">
        <v>2462</v>
      </c>
      <c r="B115" s="665" t="s">
        <v>2363</v>
      </c>
      <c r="C115" s="665" t="s">
        <v>1559</v>
      </c>
      <c r="D115" s="665" t="s">
        <v>1307</v>
      </c>
      <c r="E115" s="665" t="s">
        <v>1308</v>
      </c>
      <c r="F115" s="668"/>
      <c r="G115" s="668"/>
      <c r="H115" s="681">
        <v>0</v>
      </c>
      <c r="I115" s="668">
        <v>1</v>
      </c>
      <c r="J115" s="668">
        <v>36.54</v>
      </c>
      <c r="K115" s="681">
        <v>1</v>
      </c>
      <c r="L115" s="668">
        <v>1</v>
      </c>
      <c r="M115" s="669">
        <v>36.54</v>
      </c>
    </row>
    <row r="116" spans="1:13" ht="14.4" customHeight="1" x14ac:dyDescent="0.3">
      <c r="A116" s="664" t="s">
        <v>2462</v>
      </c>
      <c r="B116" s="665" t="s">
        <v>2323</v>
      </c>
      <c r="C116" s="665" t="s">
        <v>3502</v>
      </c>
      <c r="D116" s="665" t="s">
        <v>2631</v>
      </c>
      <c r="E116" s="665" t="s">
        <v>3503</v>
      </c>
      <c r="F116" s="668"/>
      <c r="G116" s="668"/>
      <c r="H116" s="681"/>
      <c r="I116" s="668">
        <v>2</v>
      </c>
      <c r="J116" s="668">
        <v>0</v>
      </c>
      <c r="K116" s="681"/>
      <c r="L116" s="668">
        <v>2</v>
      </c>
      <c r="M116" s="669">
        <v>0</v>
      </c>
    </row>
    <row r="117" spans="1:13" ht="14.4" customHeight="1" x14ac:dyDescent="0.3">
      <c r="A117" s="664" t="s">
        <v>2463</v>
      </c>
      <c r="B117" s="665" t="s">
        <v>2283</v>
      </c>
      <c r="C117" s="665" t="s">
        <v>3508</v>
      </c>
      <c r="D117" s="665" t="s">
        <v>1053</v>
      </c>
      <c r="E117" s="665" t="s">
        <v>1082</v>
      </c>
      <c r="F117" s="668"/>
      <c r="G117" s="668"/>
      <c r="H117" s="681">
        <v>0</v>
      </c>
      <c r="I117" s="668">
        <v>1</v>
      </c>
      <c r="J117" s="668">
        <v>105.32</v>
      </c>
      <c r="K117" s="681">
        <v>1</v>
      </c>
      <c r="L117" s="668">
        <v>1</v>
      </c>
      <c r="M117" s="669">
        <v>105.32</v>
      </c>
    </row>
    <row r="118" spans="1:13" ht="14.4" customHeight="1" x14ac:dyDescent="0.3">
      <c r="A118" s="664" t="s">
        <v>2463</v>
      </c>
      <c r="B118" s="665" t="s">
        <v>2376</v>
      </c>
      <c r="C118" s="665" t="s">
        <v>1860</v>
      </c>
      <c r="D118" s="665" t="s">
        <v>2377</v>
      </c>
      <c r="E118" s="665" t="s">
        <v>1089</v>
      </c>
      <c r="F118" s="668"/>
      <c r="G118" s="668"/>
      <c r="H118" s="681">
        <v>0</v>
      </c>
      <c r="I118" s="668">
        <v>2</v>
      </c>
      <c r="J118" s="668">
        <v>174.82</v>
      </c>
      <c r="K118" s="681">
        <v>1</v>
      </c>
      <c r="L118" s="668">
        <v>2</v>
      </c>
      <c r="M118" s="669">
        <v>174.82</v>
      </c>
    </row>
    <row r="119" spans="1:13" ht="14.4" customHeight="1" x14ac:dyDescent="0.3">
      <c r="A119" s="664" t="s">
        <v>2463</v>
      </c>
      <c r="B119" s="665" t="s">
        <v>2376</v>
      </c>
      <c r="C119" s="665" t="s">
        <v>1087</v>
      </c>
      <c r="D119" s="665" t="s">
        <v>1088</v>
      </c>
      <c r="E119" s="665" t="s">
        <v>1089</v>
      </c>
      <c r="F119" s="668"/>
      <c r="G119" s="668"/>
      <c r="H119" s="681">
        <v>0</v>
      </c>
      <c r="I119" s="668">
        <v>1</v>
      </c>
      <c r="J119" s="668">
        <v>194.54</v>
      </c>
      <c r="K119" s="681">
        <v>1</v>
      </c>
      <c r="L119" s="668">
        <v>1</v>
      </c>
      <c r="M119" s="669">
        <v>194.54</v>
      </c>
    </row>
    <row r="120" spans="1:13" ht="14.4" customHeight="1" x14ac:dyDescent="0.3">
      <c r="A120" s="664" t="s">
        <v>2470</v>
      </c>
      <c r="B120" s="665" t="s">
        <v>2267</v>
      </c>
      <c r="C120" s="665" t="s">
        <v>2698</v>
      </c>
      <c r="D120" s="665" t="s">
        <v>1138</v>
      </c>
      <c r="E120" s="665" t="s">
        <v>2699</v>
      </c>
      <c r="F120" s="668"/>
      <c r="G120" s="668"/>
      <c r="H120" s="681">
        <v>0</v>
      </c>
      <c r="I120" s="668">
        <v>1</v>
      </c>
      <c r="J120" s="668">
        <v>28.81</v>
      </c>
      <c r="K120" s="681">
        <v>1</v>
      </c>
      <c r="L120" s="668">
        <v>1</v>
      </c>
      <c r="M120" s="669">
        <v>28.81</v>
      </c>
    </row>
    <row r="121" spans="1:13" ht="14.4" customHeight="1" x14ac:dyDescent="0.3">
      <c r="A121" s="664" t="s">
        <v>2470</v>
      </c>
      <c r="B121" s="665" t="s">
        <v>2274</v>
      </c>
      <c r="C121" s="665" t="s">
        <v>2573</v>
      </c>
      <c r="D121" s="665" t="s">
        <v>2574</v>
      </c>
      <c r="E121" s="665" t="s">
        <v>2575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2470</v>
      </c>
      <c r="B122" s="665" t="s">
        <v>2275</v>
      </c>
      <c r="C122" s="665" t="s">
        <v>2579</v>
      </c>
      <c r="D122" s="665" t="s">
        <v>1630</v>
      </c>
      <c r="E122" s="665" t="s">
        <v>2580</v>
      </c>
      <c r="F122" s="668"/>
      <c r="G122" s="668"/>
      <c r="H122" s="681">
        <v>0</v>
      </c>
      <c r="I122" s="668">
        <v>2</v>
      </c>
      <c r="J122" s="668">
        <v>2771.24</v>
      </c>
      <c r="K122" s="681">
        <v>1</v>
      </c>
      <c r="L122" s="668">
        <v>2</v>
      </c>
      <c r="M122" s="669">
        <v>2771.24</v>
      </c>
    </row>
    <row r="123" spans="1:13" ht="14.4" customHeight="1" x14ac:dyDescent="0.3">
      <c r="A123" s="664" t="s">
        <v>2470</v>
      </c>
      <c r="B123" s="665" t="s">
        <v>2295</v>
      </c>
      <c r="C123" s="665" t="s">
        <v>1688</v>
      </c>
      <c r="D123" s="665" t="s">
        <v>1129</v>
      </c>
      <c r="E123" s="665" t="s">
        <v>2480</v>
      </c>
      <c r="F123" s="668"/>
      <c r="G123" s="668"/>
      <c r="H123" s="681">
        <v>0</v>
      </c>
      <c r="I123" s="668">
        <v>5</v>
      </c>
      <c r="J123" s="668">
        <v>771.80000000000007</v>
      </c>
      <c r="K123" s="681">
        <v>1</v>
      </c>
      <c r="L123" s="668">
        <v>5</v>
      </c>
      <c r="M123" s="669">
        <v>771.80000000000007</v>
      </c>
    </row>
    <row r="124" spans="1:13" ht="14.4" customHeight="1" x14ac:dyDescent="0.3">
      <c r="A124" s="664" t="s">
        <v>2470</v>
      </c>
      <c r="B124" s="665" t="s">
        <v>2295</v>
      </c>
      <c r="C124" s="665" t="s">
        <v>1128</v>
      </c>
      <c r="D124" s="665" t="s">
        <v>1129</v>
      </c>
      <c r="E124" s="665" t="s">
        <v>2296</v>
      </c>
      <c r="F124" s="668"/>
      <c r="G124" s="668"/>
      <c r="H124" s="681">
        <v>0</v>
      </c>
      <c r="I124" s="668">
        <v>1</v>
      </c>
      <c r="J124" s="668">
        <v>225.06</v>
      </c>
      <c r="K124" s="681">
        <v>1</v>
      </c>
      <c r="L124" s="668">
        <v>1</v>
      </c>
      <c r="M124" s="669">
        <v>225.06</v>
      </c>
    </row>
    <row r="125" spans="1:13" ht="14.4" customHeight="1" x14ac:dyDescent="0.3">
      <c r="A125" s="664" t="s">
        <v>2470</v>
      </c>
      <c r="B125" s="665" t="s">
        <v>2331</v>
      </c>
      <c r="C125" s="665" t="s">
        <v>1597</v>
      </c>
      <c r="D125" s="665" t="s">
        <v>1598</v>
      </c>
      <c r="E125" s="665" t="s">
        <v>2368</v>
      </c>
      <c r="F125" s="668"/>
      <c r="G125" s="668"/>
      <c r="H125" s="681">
        <v>0</v>
      </c>
      <c r="I125" s="668">
        <v>2</v>
      </c>
      <c r="J125" s="668">
        <v>127.5</v>
      </c>
      <c r="K125" s="681">
        <v>1</v>
      </c>
      <c r="L125" s="668">
        <v>2</v>
      </c>
      <c r="M125" s="669">
        <v>127.5</v>
      </c>
    </row>
    <row r="126" spans="1:13" ht="14.4" customHeight="1" x14ac:dyDescent="0.3">
      <c r="A126" s="664" t="s">
        <v>2471</v>
      </c>
      <c r="B126" s="665" t="s">
        <v>2275</v>
      </c>
      <c r="C126" s="665" t="s">
        <v>2490</v>
      </c>
      <c r="D126" s="665" t="s">
        <v>1906</v>
      </c>
      <c r="E126" s="665" t="s">
        <v>2491</v>
      </c>
      <c r="F126" s="668"/>
      <c r="G126" s="668"/>
      <c r="H126" s="681">
        <v>0</v>
      </c>
      <c r="I126" s="668">
        <v>2</v>
      </c>
      <c r="J126" s="668">
        <v>1086.78</v>
      </c>
      <c r="K126" s="681">
        <v>1</v>
      </c>
      <c r="L126" s="668">
        <v>2</v>
      </c>
      <c r="M126" s="669">
        <v>1086.78</v>
      </c>
    </row>
    <row r="127" spans="1:13" ht="14.4" customHeight="1" x14ac:dyDescent="0.3">
      <c r="A127" s="664" t="s">
        <v>2471</v>
      </c>
      <c r="B127" s="665" t="s">
        <v>2295</v>
      </c>
      <c r="C127" s="665" t="s">
        <v>1688</v>
      </c>
      <c r="D127" s="665" t="s">
        <v>1129</v>
      </c>
      <c r="E127" s="665" t="s">
        <v>2480</v>
      </c>
      <c r="F127" s="668"/>
      <c r="G127" s="668"/>
      <c r="H127" s="681">
        <v>0</v>
      </c>
      <c r="I127" s="668">
        <v>6</v>
      </c>
      <c r="J127" s="668">
        <v>926.16000000000008</v>
      </c>
      <c r="K127" s="681">
        <v>1</v>
      </c>
      <c r="L127" s="668">
        <v>6</v>
      </c>
      <c r="M127" s="669">
        <v>926.16000000000008</v>
      </c>
    </row>
    <row r="128" spans="1:13" ht="14.4" customHeight="1" x14ac:dyDescent="0.3">
      <c r="A128" s="664" t="s">
        <v>2464</v>
      </c>
      <c r="B128" s="665" t="s">
        <v>2283</v>
      </c>
      <c r="C128" s="665" t="s">
        <v>1052</v>
      </c>
      <c r="D128" s="665" t="s">
        <v>1053</v>
      </c>
      <c r="E128" s="665" t="s">
        <v>1054</v>
      </c>
      <c r="F128" s="668"/>
      <c r="G128" s="668"/>
      <c r="H128" s="681">
        <v>0</v>
      </c>
      <c r="I128" s="668">
        <v>1</v>
      </c>
      <c r="J128" s="668">
        <v>35.11</v>
      </c>
      <c r="K128" s="681">
        <v>1</v>
      </c>
      <c r="L128" s="668">
        <v>1</v>
      </c>
      <c r="M128" s="669">
        <v>35.11</v>
      </c>
    </row>
    <row r="129" spans="1:13" ht="14.4" customHeight="1" x14ac:dyDescent="0.3">
      <c r="A129" s="664" t="s">
        <v>2464</v>
      </c>
      <c r="B129" s="665" t="s">
        <v>2295</v>
      </c>
      <c r="C129" s="665" t="s">
        <v>1688</v>
      </c>
      <c r="D129" s="665" t="s">
        <v>1129</v>
      </c>
      <c r="E129" s="665" t="s">
        <v>2480</v>
      </c>
      <c r="F129" s="668"/>
      <c r="G129" s="668"/>
      <c r="H129" s="681">
        <v>0</v>
      </c>
      <c r="I129" s="668">
        <v>1</v>
      </c>
      <c r="J129" s="668">
        <v>154.36000000000001</v>
      </c>
      <c r="K129" s="681">
        <v>1</v>
      </c>
      <c r="L129" s="668">
        <v>1</v>
      </c>
      <c r="M129" s="669">
        <v>154.36000000000001</v>
      </c>
    </row>
    <row r="130" spans="1:13" ht="14.4" customHeight="1" x14ac:dyDescent="0.3">
      <c r="A130" s="664" t="s">
        <v>2465</v>
      </c>
      <c r="B130" s="665" t="s">
        <v>3741</v>
      </c>
      <c r="C130" s="665" t="s">
        <v>3683</v>
      </c>
      <c r="D130" s="665" t="s">
        <v>3684</v>
      </c>
      <c r="E130" s="665" t="s">
        <v>3685</v>
      </c>
      <c r="F130" s="668">
        <v>2</v>
      </c>
      <c r="G130" s="668">
        <v>741.02</v>
      </c>
      <c r="H130" s="681">
        <v>1</v>
      </c>
      <c r="I130" s="668"/>
      <c r="J130" s="668"/>
      <c r="K130" s="681">
        <v>0</v>
      </c>
      <c r="L130" s="668">
        <v>2</v>
      </c>
      <c r="M130" s="669">
        <v>741.02</v>
      </c>
    </row>
    <row r="131" spans="1:13" ht="14.4" customHeight="1" x14ac:dyDescent="0.3">
      <c r="A131" s="664" t="s">
        <v>2465</v>
      </c>
      <c r="B131" s="665" t="s">
        <v>2272</v>
      </c>
      <c r="C131" s="665" t="s">
        <v>1118</v>
      </c>
      <c r="D131" s="665" t="s">
        <v>1119</v>
      </c>
      <c r="E131" s="665" t="s">
        <v>1120</v>
      </c>
      <c r="F131" s="668"/>
      <c r="G131" s="668"/>
      <c r="H131" s="681">
        <v>0</v>
      </c>
      <c r="I131" s="668">
        <v>6</v>
      </c>
      <c r="J131" s="668">
        <v>803.64</v>
      </c>
      <c r="K131" s="681">
        <v>1</v>
      </c>
      <c r="L131" s="668">
        <v>6</v>
      </c>
      <c r="M131" s="669">
        <v>803.64</v>
      </c>
    </row>
    <row r="132" spans="1:13" ht="14.4" customHeight="1" x14ac:dyDescent="0.3">
      <c r="A132" s="664" t="s">
        <v>2466</v>
      </c>
      <c r="B132" s="665" t="s">
        <v>2374</v>
      </c>
      <c r="C132" s="665" t="s">
        <v>3541</v>
      </c>
      <c r="D132" s="665" t="s">
        <v>3542</v>
      </c>
      <c r="E132" s="665" t="s">
        <v>3543</v>
      </c>
      <c r="F132" s="668">
        <v>3</v>
      </c>
      <c r="G132" s="668">
        <v>0</v>
      </c>
      <c r="H132" s="681"/>
      <c r="I132" s="668"/>
      <c r="J132" s="668"/>
      <c r="K132" s="681"/>
      <c r="L132" s="668">
        <v>3</v>
      </c>
      <c r="M132" s="669">
        <v>0</v>
      </c>
    </row>
    <row r="133" spans="1:13" ht="14.4" customHeight="1" x14ac:dyDescent="0.3">
      <c r="A133" s="664" t="s">
        <v>2466</v>
      </c>
      <c r="B133" s="665" t="s">
        <v>2289</v>
      </c>
      <c r="C133" s="665" t="s">
        <v>1852</v>
      </c>
      <c r="D133" s="665" t="s">
        <v>1073</v>
      </c>
      <c r="E133" s="665" t="s">
        <v>765</v>
      </c>
      <c r="F133" s="668"/>
      <c r="G133" s="668"/>
      <c r="H133" s="681">
        <v>0</v>
      </c>
      <c r="I133" s="668">
        <v>3</v>
      </c>
      <c r="J133" s="668">
        <v>353.19</v>
      </c>
      <c r="K133" s="681">
        <v>1</v>
      </c>
      <c r="L133" s="668">
        <v>3</v>
      </c>
      <c r="M133" s="669">
        <v>353.19</v>
      </c>
    </row>
    <row r="134" spans="1:13" ht="14.4" customHeight="1" x14ac:dyDescent="0.3">
      <c r="A134" s="664" t="s">
        <v>2466</v>
      </c>
      <c r="B134" s="665" t="s">
        <v>2363</v>
      </c>
      <c r="C134" s="665" t="s">
        <v>3544</v>
      </c>
      <c r="D134" s="665" t="s">
        <v>3545</v>
      </c>
      <c r="E134" s="665" t="s">
        <v>3546</v>
      </c>
      <c r="F134" s="668">
        <v>1</v>
      </c>
      <c r="G134" s="668">
        <v>36.54</v>
      </c>
      <c r="H134" s="681">
        <v>1</v>
      </c>
      <c r="I134" s="668"/>
      <c r="J134" s="668"/>
      <c r="K134" s="681">
        <v>0</v>
      </c>
      <c r="L134" s="668">
        <v>1</v>
      </c>
      <c r="M134" s="669">
        <v>36.54</v>
      </c>
    </row>
    <row r="135" spans="1:13" ht="14.4" customHeight="1" x14ac:dyDescent="0.3">
      <c r="A135" s="664" t="s">
        <v>2467</v>
      </c>
      <c r="B135" s="665" t="s">
        <v>2273</v>
      </c>
      <c r="C135" s="665" t="s">
        <v>1601</v>
      </c>
      <c r="D135" s="665" t="s">
        <v>1049</v>
      </c>
      <c r="E135" s="665" t="s">
        <v>1602</v>
      </c>
      <c r="F135" s="668"/>
      <c r="G135" s="668"/>
      <c r="H135" s="681"/>
      <c r="I135" s="668">
        <v>1</v>
      </c>
      <c r="J135" s="668">
        <v>0</v>
      </c>
      <c r="K135" s="681"/>
      <c r="L135" s="668">
        <v>1</v>
      </c>
      <c r="M135" s="669">
        <v>0</v>
      </c>
    </row>
    <row r="136" spans="1:13" ht="14.4" customHeight="1" x14ac:dyDescent="0.3">
      <c r="A136" s="664" t="s">
        <v>2467</v>
      </c>
      <c r="B136" s="665" t="s">
        <v>2272</v>
      </c>
      <c r="C136" s="665" t="s">
        <v>1118</v>
      </c>
      <c r="D136" s="665" t="s">
        <v>1119</v>
      </c>
      <c r="E136" s="665" t="s">
        <v>1120</v>
      </c>
      <c r="F136" s="668"/>
      <c r="G136" s="668"/>
      <c r="H136" s="681">
        <v>0</v>
      </c>
      <c r="I136" s="668">
        <v>7</v>
      </c>
      <c r="J136" s="668">
        <v>937.57999999999993</v>
      </c>
      <c r="K136" s="681">
        <v>1</v>
      </c>
      <c r="L136" s="668">
        <v>7</v>
      </c>
      <c r="M136" s="669">
        <v>937.57999999999993</v>
      </c>
    </row>
    <row r="137" spans="1:13" ht="14.4" customHeight="1" x14ac:dyDescent="0.3">
      <c r="A137" s="664" t="s">
        <v>2468</v>
      </c>
      <c r="B137" s="665" t="s">
        <v>3738</v>
      </c>
      <c r="C137" s="665" t="s">
        <v>3583</v>
      </c>
      <c r="D137" s="665" t="s">
        <v>3584</v>
      </c>
      <c r="E137" s="665" t="s">
        <v>2646</v>
      </c>
      <c r="F137" s="668"/>
      <c r="G137" s="668"/>
      <c r="H137" s="681">
        <v>0</v>
      </c>
      <c r="I137" s="668">
        <v>1</v>
      </c>
      <c r="J137" s="668">
        <v>184.74</v>
      </c>
      <c r="K137" s="681">
        <v>1</v>
      </c>
      <c r="L137" s="668">
        <v>1</v>
      </c>
      <c r="M137" s="669">
        <v>184.74</v>
      </c>
    </row>
    <row r="138" spans="1:13" ht="14.4" customHeight="1" x14ac:dyDescent="0.3">
      <c r="A138" s="664" t="s">
        <v>2468</v>
      </c>
      <c r="B138" s="665" t="s">
        <v>3742</v>
      </c>
      <c r="C138" s="665" t="s">
        <v>3580</v>
      </c>
      <c r="D138" s="665" t="s">
        <v>3581</v>
      </c>
      <c r="E138" s="665" t="s">
        <v>3582</v>
      </c>
      <c r="F138" s="668">
        <v>1</v>
      </c>
      <c r="G138" s="668">
        <v>0</v>
      </c>
      <c r="H138" s="681"/>
      <c r="I138" s="668"/>
      <c r="J138" s="668"/>
      <c r="K138" s="681"/>
      <c r="L138" s="668">
        <v>1</v>
      </c>
      <c r="M138" s="669">
        <v>0</v>
      </c>
    </row>
    <row r="139" spans="1:13" ht="14.4" customHeight="1" x14ac:dyDescent="0.3">
      <c r="A139" s="664" t="s">
        <v>2468</v>
      </c>
      <c r="B139" s="665" t="s">
        <v>2290</v>
      </c>
      <c r="C139" s="665" t="s">
        <v>3577</v>
      </c>
      <c r="D139" s="665" t="s">
        <v>1085</v>
      </c>
      <c r="E139" s="665" t="s">
        <v>3578</v>
      </c>
      <c r="F139" s="668"/>
      <c r="G139" s="668"/>
      <c r="H139" s="681">
        <v>0</v>
      </c>
      <c r="I139" s="668">
        <v>1</v>
      </c>
      <c r="J139" s="668">
        <v>543.36</v>
      </c>
      <c r="K139" s="681">
        <v>1</v>
      </c>
      <c r="L139" s="668">
        <v>1</v>
      </c>
      <c r="M139" s="669">
        <v>543.36</v>
      </c>
    </row>
    <row r="140" spans="1:13" ht="14.4" customHeight="1" x14ac:dyDescent="0.3">
      <c r="A140" s="664" t="s">
        <v>2468</v>
      </c>
      <c r="B140" s="665" t="s">
        <v>3743</v>
      </c>
      <c r="C140" s="665" t="s">
        <v>3575</v>
      </c>
      <c r="D140" s="665" t="s">
        <v>3576</v>
      </c>
      <c r="E140" s="665" t="s">
        <v>2051</v>
      </c>
      <c r="F140" s="668">
        <v>1</v>
      </c>
      <c r="G140" s="668">
        <v>0</v>
      </c>
      <c r="H140" s="681"/>
      <c r="I140" s="668"/>
      <c r="J140" s="668"/>
      <c r="K140" s="681"/>
      <c r="L140" s="668">
        <v>1</v>
      </c>
      <c r="M140" s="669">
        <v>0</v>
      </c>
    </row>
    <row r="141" spans="1:13" ht="14.4" customHeight="1" x14ac:dyDescent="0.3">
      <c r="A141" s="664" t="s">
        <v>2469</v>
      </c>
      <c r="B141" s="665" t="s">
        <v>2275</v>
      </c>
      <c r="C141" s="665" t="s">
        <v>2490</v>
      </c>
      <c r="D141" s="665" t="s">
        <v>1906</v>
      </c>
      <c r="E141" s="665" t="s">
        <v>2491</v>
      </c>
      <c r="F141" s="668"/>
      <c r="G141" s="668"/>
      <c r="H141" s="681">
        <v>0</v>
      </c>
      <c r="I141" s="668">
        <v>1</v>
      </c>
      <c r="J141" s="668">
        <v>543.39</v>
      </c>
      <c r="K141" s="681">
        <v>1</v>
      </c>
      <c r="L141" s="668">
        <v>1</v>
      </c>
      <c r="M141" s="669">
        <v>543.39</v>
      </c>
    </row>
    <row r="142" spans="1:13" ht="14.4" customHeight="1" x14ac:dyDescent="0.3">
      <c r="A142" s="664" t="s">
        <v>2469</v>
      </c>
      <c r="B142" s="665" t="s">
        <v>2295</v>
      </c>
      <c r="C142" s="665" t="s">
        <v>1128</v>
      </c>
      <c r="D142" s="665" t="s">
        <v>1129</v>
      </c>
      <c r="E142" s="665" t="s">
        <v>2296</v>
      </c>
      <c r="F142" s="668"/>
      <c r="G142" s="668"/>
      <c r="H142" s="681">
        <v>0</v>
      </c>
      <c r="I142" s="668">
        <v>2</v>
      </c>
      <c r="J142" s="668">
        <v>450.12</v>
      </c>
      <c r="K142" s="681">
        <v>1</v>
      </c>
      <c r="L142" s="668">
        <v>2</v>
      </c>
      <c r="M142" s="669">
        <v>450.12</v>
      </c>
    </row>
    <row r="143" spans="1:13" ht="14.4" customHeight="1" x14ac:dyDescent="0.3">
      <c r="A143" s="664" t="s">
        <v>2469</v>
      </c>
      <c r="B143" s="665" t="s">
        <v>2330</v>
      </c>
      <c r="C143" s="665" t="s">
        <v>2559</v>
      </c>
      <c r="D143" s="665" t="s">
        <v>2560</v>
      </c>
      <c r="E143" s="665" t="s">
        <v>2561</v>
      </c>
      <c r="F143" s="668">
        <v>1</v>
      </c>
      <c r="G143" s="668">
        <v>0</v>
      </c>
      <c r="H143" s="681"/>
      <c r="I143" s="668"/>
      <c r="J143" s="668"/>
      <c r="K143" s="681"/>
      <c r="L143" s="668">
        <v>1</v>
      </c>
      <c r="M143" s="669">
        <v>0</v>
      </c>
    </row>
    <row r="144" spans="1:13" ht="14.4" customHeight="1" x14ac:dyDescent="0.3">
      <c r="A144" s="664" t="s">
        <v>2469</v>
      </c>
      <c r="B144" s="665" t="s">
        <v>2396</v>
      </c>
      <c r="C144" s="665" t="s">
        <v>3588</v>
      </c>
      <c r="D144" s="665" t="s">
        <v>3589</v>
      </c>
      <c r="E144" s="665" t="s">
        <v>3590</v>
      </c>
      <c r="F144" s="668"/>
      <c r="G144" s="668"/>
      <c r="H144" s="681">
        <v>0</v>
      </c>
      <c r="I144" s="668">
        <v>1</v>
      </c>
      <c r="J144" s="668">
        <v>246.39</v>
      </c>
      <c r="K144" s="681">
        <v>1</v>
      </c>
      <c r="L144" s="668">
        <v>1</v>
      </c>
      <c r="M144" s="669">
        <v>246.39</v>
      </c>
    </row>
    <row r="145" spans="1:13" ht="14.4" customHeight="1" x14ac:dyDescent="0.3">
      <c r="A145" s="664" t="s">
        <v>2469</v>
      </c>
      <c r="B145" s="665" t="s">
        <v>2399</v>
      </c>
      <c r="C145" s="665" t="s">
        <v>3586</v>
      </c>
      <c r="D145" s="665" t="s">
        <v>3587</v>
      </c>
      <c r="E145" s="665" t="s">
        <v>3445</v>
      </c>
      <c r="F145" s="668">
        <v>1</v>
      </c>
      <c r="G145" s="668">
        <v>207.45</v>
      </c>
      <c r="H145" s="681">
        <v>1</v>
      </c>
      <c r="I145" s="668"/>
      <c r="J145" s="668"/>
      <c r="K145" s="681">
        <v>0</v>
      </c>
      <c r="L145" s="668">
        <v>1</v>
      </c>
      <c r="M145" s="669">
        <v>207.45</v>
      </c>
    </row>
    <row r="146" spans="1:13" ht="14.4" customHeight="1" thickBot="1" x14ac:dyDescent="0.35">
      <c r="A146" s="670" t="s">
        <v>2469</v>
      </c>
      <c r="B146" s="671" t="s">
        <v>2272</v>
      </c>
      <c r="C146" s="671" t="s">
        <v>1575</v>
      </c>
      <c r="D146" s="671" t="s">
        <v>1119</v>
      </c>
      <c r="E146" s="671" t="s">
        <v>1576</v>
      </c>
      <c r="F146" s="674"/>
      <c r="G146" s="674"/>
      <c r="H146" s="682">
        <v>0</v>
      </c>
      <c r="I146" s="674">
        <v>1</v>
      </c>
      <c r="J146" s="674">
        <v>53.57</v>
      </c>
      <c r="K146" s="682">
        <v>1</v>
      </c>
      <c r="L146" s="674">
        <v>1</v>
      </c>
      <c r="M146" s="675">
        <v>53.57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543</v>
      </c>
      <c r="B5" s="649" t="s">
        <v>544</v>
      </c>
      <c r="C5" s="650" t="s">
        <v>545</v>
      </c>
      <c r="D5" s="650" t="s">
        <v>545</v>
      </c>
      <c r="E5" s="650"/>
      <c r="F5" s="650" t="s">
        <v>545</v>
      </c>
      <c r="G5" s="650" t="s">
        <v>545</v>
      </c>
      <c r="H5" s="650" t="s">
        <v>545</v>
      </c>
      <c r="I5" s="651" t="s">
        <v>545</v>
      </c>
      <c r="J5" s="652" t="s">
        <v>74</v>
      </c>
    </row>
    <row r="6" spans="1:10" ht="14.4" customHeight="1" x14ac:dyDescent="0.3">
      <c r="A6" s="648" t="s">
        <v>543</v>
      </c>
      <c r="B6" s="649" t="s">
        <v>335</v>
      </c>
      <c r="C6" s="650">
        <v>11.137840000000001</v>
      </c>
      <c r="D6" s="650">
        <v>3.9580600000000001</v>
      </c>
      <c r="E6" s="650"/>
      <c r="F6" s="650">
        <v>0.68969000000000003</v>
      </c>
      <c r="G6" s="650">
        <v>15.833337697881333</v>
      </c>
      <c r="H6" s="650">
        <v>-15.143647697881333</v>
      </c>
      <c r="I6" s="651">
        <v>4.3559356413669356E-2</v>
      </c>
      <c r="J6" s="652" t="s">
        <v>1</v>
      </c>
    </row>
    <row r="7" spans="1:10" ht="14.4" customHeight="1" x14ac:dyDescent="0.3">
      <c r="A7" s="648" t="s">
        <v>543</v>
      </c>
      <c r="B7" s="649" t="s">
        <v>336</v>
      </c>
      <c r="C7" s="650">
        <v>0</v>
      </c>
      <c r="D7" s="650">
        <v>0</v>
      </c>
      <c r="E7" s="650"/>
      <c r="F7" s="650">
        <v>19.612559999999998</v>
      </c>
      <c r="G7" s="650">
        <v>3.3333342521854998</v>
      </c>
      <c r="H7" s="650">
        <v>16.2792257478145</v>
      </c>
      <c r="I7" s="651">
        <v>5.8837663781065546</v>
      </c>
      <c r="J7" s="652" t="s">
        <v>1</v>
      </c>
    </row>
    <row r="8" spans="1:10" ht="14.4" customHeight="1" x14ac:dyDescent="0.3">
      <c r="A8" s="648" t="s">
        <v>543</v>
      </c>
      <c r="B8" s="649" t="s">
        <v>337</v>
      </c>
      <c r="C8" s="650">
        <v>7.5618199999999991</v>
      </c>
      <c r="D8" s="650">
        <v>5.0458400000000001</v>
      </c>
      <c r="E8" s="650"/>
      <c r="F8" s="650">
        <v>4.7476200000000004</v>
      </c>
      <c r="G8" s="650">
        <v>13.333337008741834</v>
      </c>
      <c r="H8" s="650">
        <v>-8.5857170087418346</v>
      </c>
      <c r="I8" s="651">
        <v>0.35607140184691072</v>
      </c>
      <c r="J8" s="652" t="s">
        <v>1</v>
      </c>
    </row>
    <row r="9" spans="1:10" ht="14.4" customHeight="1" x14ac:dyDescent="0.3">
      <c r="A9" s="648" t="s">
        <v>543</v>
      </c>
      <c r="B9" s="649" t="s">
        <v>338</v>
      </c>
      <c r="C9" s="650">
        <v>0.15442</v>
      </c>
      <c r="D9" s="650">
        <v>0.36884</v>
      </c>
      <c r="E9" s="650"/>
      <c r="F9" s="650">
        <v>0.50114000000000003</v>
      </c>
      <c r="G9" s="650">
        <v>0.83333356304633333</v>
      </c>
      <c r="H9" s="650">
        <v>-0.3321935630463333</v>
      </c>
      <c r="I9" s="651">
        <v>0.60136783422958884</v>
      </c>
      <c r="J9" s="652" t="s">
        <v>1</v>
      </c>
    </row>
    <row r="10" spans="1:10" ht="14.4" customHeight="1" x14ac:dyDescent="0.3">
      <c r="A10" s="648" t="s">
        <v>543</v>
      </c>
      <c r="B10" s="649" t="s">
        <v>339</v>
      </c>
      <c r="C10" s="650">
        <v>79.330159999999992</v>
      </c>
      <c r="D10" s="650">
        <v>80.012429999999995</v>
      </c>
      <c r="E10" s="650"/>
      <c r="F10" s="650">
        <v>107.34662999999999</v>
      </c>
      <c r="G10" s="650">
        <v>144.12018991850101</v>
      </c>
      <c r="H10" s="650">
        <v>-36.773559918501022</v>
      </c>
      <c r="I10" s="651">
        <v>0.74484102512426453</v>
      </c>
      <c r="J10" s="652" t="s">
        <v>1</v>
      </c>
    </row>
    <row r="11" spans="1:10" ht="14.4" customHeight="1" x14ac:dyDescent="0.3">
      <c r="A11" s="648" t="s">
        <v>543</v>
      </c>
      <c r="B11" s="649" t="s">
        <v>340</v>
      </c>
      <c r="C11" s="650">
        <v>661.15682000000095</v>
      </c>
      <c r="D11" s="650">
        <v>601.85488000000009</v>
      </c>
      <c r="E11" s="650"/>
      <c r="F11" s="650">
        <v>583.16869999999994</v>
      </c>
      <c r="G11" s="650">
        <v>748.83353975348871</v>
      </c>
      <c r="H11" s="650">
        <v>-165.66483975348876</v>
      </c>
      <c r="I11" s="651">
        <v>0.77876947150627818</v>
      </c>
      <c r="J11" s="652" t="s">
        <v>1</v>
      </c>
    </row>
    <row r="12" spans="1:10" ht="14.4" customHeight="1" x14ac:dyDescent="0.3">
      <c r="A12" s="648" t="s">
        <v>543</v>
      </c>
      <c r="B12" s="649" t="s">
        <v>341</v>
      </c>
      <c r="C12" s="650">
        <v>19.016399999999997</v>
      </c>
      <c r="D12" s="650">
        <v>22.512499999999999</v>
      </c>
      <c r="E12" s="650"/>
      <c r="F12" s="650">
        <v>25.266300000000001</v>
      </c>
      <c r="G12" s="650">
        <v>32.875856459628167</v>
      </c>
      <c r="H12" s="650">
        <v>-7.6095564596281662</v>
      </c>
      <c r="I12" s="651">
        <v>0.76853663207306044</v>
      </c>
      <c r="J12" s="652" t="s">
        <v>1</v>
      </c>
    </row>
    <row r="13" spans="1:10" ht="14.4" customHeight="1" x14ac:dyDescent="0.3">
      <c r="A13" s="648" t="s">
        <v>543</v>
      </c>
      <c r="B13" s="649" t="s">
        <v>342</v>
      </c>
      <c r="C13" s="650">
        <v>4.8640999999999996</v>
      </c>
      <c r="D13" s="650">
        <v>3.6073399999999998</v>
      </c>
      <c r="E13" s="650"/>
      <c r="F13" s="650">
        <v>1.35792</v>
      </c>
      <c r="G13" s="650">
        <v>13.333337008742166</v>
      </c>
      <c r="H13" s="650">
        <v>-11.975417008742166</v>
      </c>
      <c r="I13" s="651">
        <v>0.10184397192613245</v>
      </c>
      <c r="J13" s="652" t="s">
        <v>1</v>
      </c>
    </row>
    <row r="14" spans="1:10" ht="14.4" customHeight="1" x14ac:dyDescent="0.3">
      <c r="A14" s="648" t="s">
        <v>543</v>
      </c>
      <c r="B14" s="649" t="s">
        <v>343</v>
      </c>
      <c r="C14" s="650">
        <v>3.0910000000000002</v>
      </c>
      <c r="D14" s="650">
        <v>8.1709999999999994</v>
      </c>
      <c r="E14" s="650"/>
      <c r="F14" s="650">
        <v>5.9569999999999999</v>
      </c>
      <c r="G14" s="650">
        <v>13.333337008741667</v>
      </c>
      <c r="H14" s="650">
        <v>-7.3763370087416673</v>
      </c>
      <c r="I14" s="651">
        <v>0.44677487684399209</v>
      </c>
      <c r="J14" s="652" t="s">
        <v>1</v>
      </c>
    </row>
    <row r="15" spans="1:10" ht="14.4" customHeight="1" x14ac:dyDescent="0.3">
      <c r="A15" s="648" t="s">
        <v>543</v>
      </c>
      <c r="B15" s="649" t="s">
        <v>344</v>
      </c>
      <c r="C15" s="650">
        <v>28.057500000000001</v>
      </c>
      <c r="D15" s="650">
        <v>27.760499999999997</v>
      </c>
      <c r="E15" s="650"/>
      <c r="F15" s="650">
        <v>39.471739999999997</v>
      </c>
      <c r="G15" s="650">
        <v>41.971527890561497</v>
      </c>
      <c r="H15" s="650">
        <v>-2.4997878905614996</v>
      </c>
      <c r="I15" s="651">
        <v>0.9404408651245777</v>
      </c>
      <c r="J15" s="652" t="s">
        <v>1</v>
      </c>
    </row>
    <row r="16" spans="1:10" ht="14.4" customHeight="1" x14ac:dyDescent="0.3">
      <c r="A16" s="648" t="s">
        <v>543</v>
      </c>
      <c r="B16" s="649" t="s">
        <v>345</v>
      </c>
      <c r="C16" s="650">
        <v>3.54305</v>
      </c>
      <c r="D16" s="650">
        <v>17.562250000000002</v>
      </c>
      <c r="E16" s="650"/>
      <c r="F16" s="650">
        <v>25.57602</v>
      </c>
      <c r="G16" s="650">
        <v>36.666676774040667</v>
      </c>
      <c r="H16" s="650">
        <v>-11.090656774040667</v>
      </c>
      <c r="I16" s="651">
        <v>0.69752762590438389</v>
      </c>
      <c r="J16" s="652" t="s">
        <v>1</v>
      </c>
    </row>
    <row r="17" spans="1:10" ht="14.4" customHeight="1" x14ac:dyDescent="0.3">
      <c r="A17" s="648" t="s">
        <v>543</v>
      </c>
      <c r="B17" s="649" t="s">
        <v>346</v>
      </c>
      <c r="C17" s="650" t="s">
        <v>545</v>
      </c>
      <c r="D17" s="650">
        <v>0</v>
      </c>
      <c r="E17" s="650"/>
      <c r="F17" s="650">
        <v>0</v>
      </c>
      <c r="G17" s="650">
        <v>0</v>
      </c>
      <c r="H17" s="650">
        <v>0</v>
      </c>
      <c r="I17" s="651" t="s">
        <v>545</v>
      </c>
      <c r="J17" s="652" t="s">
        <v>1</v>
      </c>
    </row>
    <row r="18" spans="1:10" ht="14.4" customHeight="1" x14ac:dyDescent="0.3">
      <c r="A18" s="648" t="s">
        <v>543</v>
      </c>
      <c r="B18" s="649" t="s">
        <v>347</v>
      </c>
      <c r="C18" s="650" t="s">
        <v>545</v>
      </c>
      <c r="D18" s="650">
        <v>4.1921099999999996</v>
      </c>
      <c r="E18" s="650"/>
      <c r="F18" s="650">
        <v>11.53529</v>
      </c>
      <c r="G18" s="650">
        <v>10.000002756556333</v>
      </c>
      <c r="H18" s="650">
        <v>1.5352872434436673</v>
      </c>
      <c r="I18" s="651">
        <v>1.1535286820233206</v>
      </c>
      <c r="J18" s="652" t="s">
        <v>1</v>
      </c>
    </row>
    <row r="19" spans="1:10" ht="14.4" customHeight="1" x14ac:dyDescent="0.3">
      <c r="A19" s="648" t="s">
        <v>543</v>
      </c>
      <c r="B19" s="649" t="s">
        <v>348</v>
      </c>
      <c r="C19" s="650">
        <v>1761.5135200000041</v>
      </c>
      <c r="D19" s="650">
        <v>1458.8265200000019</v>
      </c>
      <c r="E19" s="650"/>
      <c r="F19" s="650">
        <v>1715.0073199999999</v>
      </c>
      <c r="G19" s="650">
        <v>1925.0005306371704</v>
      </c>
      <c r="H19" s="650">
        <v>-209.99321063717048</v>
      </c>
      <c r="I19" s="651">
        <v>0.89091264792136793</v>
      </c>
      <c r="J19" s="652" t="s">
        <v>1</v>
      </c>
    </row>
    <row r="20" spans="1:10" ht="14.4" customHeight="1" x14ac:dyDescent="0.3">
      <c r="A20" s="648" t="s">
        <v>543</v>
      </c>
      <c r="B20" s="649" t="s">
        <v>546</v>
      </c>
      <c r="C20" s="650">
        <v>2579.4266300000049</v>
      </c>
      <c r="D20" s="650">
        <v>2233.8722700000021</v>
      </c>
      <c r="E20" s="650"/>
      <c r="F20" s="650">
        <v>2540.2379299999998</v>
      </c>
      <c r="G20" s="650">
        <v>2999.468340729286</v>
      </c>
      <c r="H20" s="650">
        <v>-459.23041072928618</v>
      </c>
      <c r="I20" s="651">
        <v>0.84689606338114254</v>
      </c>
      <c r="J20" s="652" t="s">
        <v>547</v>
      </c>
    </row>
    <row r="22" spans="1:10" ht="14.4" customHeight="1" x14ac:dyDescent="0.3">
      <c r="A22" s="648" t="s">
        <v>543</v>
      </c>
      <c r="B22" s="649" t="s">
        <v>544</v>
      </c>
      <c r="C22" s="650" t="s">
        <v>545</v>
      </c>
      <c r="D22" s="650" t="s">
        <v>545</v>
      </c>
      <c r="E22" s="650"/>
      <c r="F22" s="650" t="s">
        <v>545</v>
      </c>
      <c r="G22" s="650" t="s">
        <v>545</v>
      </c>
      <c r="H22" s="650" t="s">
        <v>545</v>
      </c>
      <c r="I22" s="651" t="s">
        <v>545</v>
      </c>
      <c r="J22" s="652" t="s">
        <v>74</v>
      </c>
    </row>
    <row r="23" spans="1:10" ht="14.4" customHeight="1" x14ac:dyDescent="0.3">
      <c r="A23" s="648" t="s">
        <v>548</v>
      </c>
      <c r="B23" s="649" t="s">
        <v>549</v>
      </c>
      <c r="C23" s="650" t="s">
        <v>545</v>
      </c>
      <c r="D23" s="650" t="s">
        <v>545</v>
      </c>
      <c r="E23" s="650"/>
      <c r="F23" s="650" t="s">
        <v>545</v>
      </c>
      <c r="G23" s="650" t="s">
        <v>545</v>
      </c>
      <c r="H23" s="650" t="s">
        <v>545</v>
      </c>
      <c r="I23" s="651" t="s">
        <v>545</v>
      </c>
      <c r="J23" s="652" t="s">
        <v>0</v>
      </c>
    </row>
    <row r="24" spans="1:10" ht="14.4" customHeight="1" x14ac:dyDescent="0.3">
      <c r="A24" s="648" t="s">
        <v>548</v>
      </c>
      <c r="B24" s="649" t="s">
        <v>337</v>
      </c>
      <c r="C24" s="650">
        <v>0</v>
      </c>
      <c r="D24" s="650">
        <v>0</v>
      </c>
      <c r="E24" s="650"/>
      <c r="F24" s="650">
        <v>2.7888000000000002</v>
      </c>
      <c r="G24" s="650">
        <v>1.0208596190741666</v>
      </c>
      <c r="H24" s="650">
        <v>1.7679403809258336</v>
      </c>
      <c r="I24" s="651">
        <v>2.7318153719599629</v>
      </c>
      <c r="J24" s="652" t="s">
        <v>1</v>
      </c>
    </row>
    <row r="25" spans="1:10" ht="14.4" customHeight="1" x14ac:dyDescent="0.3">
      <c r="A25" s="648" t="s">
        <v>548</v>
      </c>
      <c r="B25" s="649" t="s">
        <v>339</v>
      </c>
      <c r="C25" s="650">
        <v>14.25433</v>
      </c>
      <c r="D25" s="650">
        <v>12.99053</v>
      </c>
      <c r="E25" s="650"/>
      <c r="F25" s="650">
        <v>19.051269999999999</v>
      </c>
      <c r="G25" s="650">
        <v>21.545989736313</v>
      </c>
      <c r="H25" s="650">
        <v>-2.4947197363130016</v>
      </c>
      <c r="I25" s="651">
        <v>0.88421419638437537</v>
      </c>
      <c r="J25" s="652" t="s">
        <v>1</v>
      </c>
    </row>
    <row r="26" spans="1:10" ht="14.4" customHeight="1" x14ac:dyDescent="0.3">
      <c r="A26" s="648" t="s">
        <v>548</v>
      </c>
      <c r="B26" s="649" t="s">
        <v>340</v>
      </c>
      <c r="C26" s="650">
        <v>32.846249999999998</v>
      </c>
      <c r="D26" s="650">
        <v>54.752179999999996</v>
      </c>
      <c r="E26" s="650"/>
      <c r="F26" s="650">
        <v>43.258750000000006</v>
      </c>
      <c r="G26" s="650">
        <v>46.577047014545997</v>
      </c>
      <c r="H26" s="650">
        <v>-3.3182970145459905</v>
      </c>
      <c r="I26" s="651">
        <v>0.92875681849238556</v>
      </c>
      <c r="J26" s="652" t="s">
        <v>1</v>
      </c>
    </row>
    <row r="27" spans="1:10" ht="14.4" customHeight="1" x14ac:dyDescent="0.3">
      <c r="A27" s="648" t="s">
        <v>548</v>
      </c>
      <c r="B27" s="649" t="s">
        <v>341</v>
      </c>
      <c r="C27" s="650">
        <v>3.5484</v>
      </c>
      <c r="D27" s="650">
        <v>6.6060999999999996</v>
      </c>
      <c r="E27" s="650"/>
      <c r="F27" s="650">
        <v>5.74</v>
      </c>
      <c r="G27" s="650">
        <v>6.4632635094958326</v>
      </c>
      <c r="H27" s="650">
        <v>-0.7232635094958324</v>
      </c>
      <c r="I27" s="651">
        <v>0.88809623676441274</v>
      </c>
      <c r="J27" s="652" t="s">
        <v>1</v>
      </c>
    </row>
    <row r="28" spans="1:10" ht="14.4" customHeight="1" x14ac:dyDescent="0.3">
      <c r="A28" s="648" t="s">
        <v>548</v>
      </c>
      <c r="B28" s="649" t="s">
        <v>343</v>
      </c>
      <c r="C28" s="650">
        <v>0.46399999999999997</v>
      </c>
      <c r="D28" s="650">
        <v>1.7730000000000001</v>
      </c>
      <c r="E28" s="650"/>
      <c r="F28" s="650">
        <v>1.625</v>
      </c>
      <c r="G28" s="650">
        <v>2.2848858196506669</v>
      </c>
      <c r="H28" s="650">
        <v>-0.65988581965066695</v>
      </c>
      <c r="I28" s="651">
        <v>0.71119527550328265</v>
      </c>
      <c r="J28" s="652" t="s">
        <v>1</v>
      </c>
    </row>
    <row r="29" spans="1:10" ht="14.4" customHeight="1" x14ac:dyDescent="0.3">
      <c r="A29" s="648" t="s">
        <v>548</v>
      </c>
      <c r="B29" s="649" t="s">
        <v>344</v>
      </c>
      <c r="C29" s="650">
        <v>0</v>
      </c>
      <c r="D29" s="650">
        <v>6.1059999999999999</v>
      </c>
      <c r="E29" s="650"/>
      <c r="F29" s="650">
        <v>6.8936000000000002</v>
      </c>
      <c r="G29" s="650">
        <v>6.2457922468928331</v>
      </c>
      <c r="H29" s="650">
        <v>0.64780775310716709</v>
      </c>
      <c r="I29" s="651">
        <v>1.1037190683743026</v>
      </c>
      <c r="J29" s="652" t="s">
        <v>1</v>
      </c>
    </row>
    <row r="30" spans="1:10" ht="14.4" customHeight="1" x14ac:dyDescent="0.3">
      <c r="A30" s="648" t="s">
        <v>548</v>
      </c>
      <c r="B30" s="649" t="s">
        <v>345</v>
      </c>
      <c r="C30" s="650">
        <v>2.6779000000000002</v>
      </c>
      <c r="D30" s="650">
        <v>11.525659999999998</v>
      </c>
      <c r="E30" s="650"/>
      <c r="F30" s="650">
        <v>4.4238900000000001</v>
      </c>
      <c r="G30" s="650">
        <v>9.5599508623706662</v>
      </c>
      <c r="H30" s="650">
        <v>-5.1360608623706661</v>
      </c>
      <c r="I30" s="651">
        <v>0.4627523785099214</v>
      </c>
      <c r="J30" s="652" t="s">
        <v>1</v>
      </c>
    </row>
    <row r="31" spans="1:10" ht="14.4" customHeight="1" x14ac:dyDescent="0.3">
      <c r="A31" s="648" t="s">
        <v>548</v>
      </c>
      <c r="B31" s="649" t="s">
        <v>347</v>
      </c>
      <c r="C31" s="650" t="s">
        <v>545</v>
      </c>
      <c r="D31" s="650">
        <v>3.5938499999999998</v>
      </c>
      <c r="E31" s="650"/>
      <c r="F31" s="650">
        <v>2.8026</v>
      </c>
      <c r="G31" s="650">
        <v>3.0580936258175</v>
      </c>
      <c r="H31" s="650">
        <v>-0.25549362581750001</v>
      </c>
      <c r="I31" s="651">
        <v>0.91645330160576732</v>
      </c>
      <c r="J31" s="652" t="s">
        <v>1</v>
      </c>
    </row>
    <row r="32" spans="1:10" ht="14.4" customHeight="1" x14ac:dyDescent="0.3">
      <c r="A32" s="648" t="s">
        <v>548</v>
      </c>
      <c r="B32" s="649" t="s">
        <v>550</v>
      </c>
      <c r="C32" s="650">
        <v>53.790879999999994</v>
      </c>
      <c r="D32" s="650">
        <v>97.347319999999982</v>
      </c>
      <c r="E32" s="650"/>
      <c r="F32" s="650">
        <v>86.583910000000003</v>
      </c>
      <c r="G32" s="650">
        <v>96.755882434160668</v>
      </c>
      <c r="H32" s="650">
        <v>-10.171972434160665</v>
      </c>
      <c r="I32" s="651">
        <v>0.89486972597162373</v>
      </c>
      <c r="J32" s="652" t="s">
        <v>551</v>
      </c>
    </row>
    <row r="33" spans="1:10" ht="14.4" customHeight="1" x14ac:dyDescent="0.3">
      <c r="A33" s="648" t="s">
        <v>545</v>
      </c>
      <c r="B33" s="649" t="s">
        <v>545</v>
      </c>
      <c r="C33" s="650" t="s">
        <v>545</v>
      </c>
      <c r="D33" s="650" t="s">
        <v>545</v>
      </c>
      <c r="E33" s="650"/>
      <c r="F33" s="650" t="s">
        <v>545</v>
      </c>
      <c r="G33" s="650" t="s">
        <v>545</v>
      </c>
      <c r="H33" s="650" t="s">
        <v>545</v>
      </c>
      <c r="I33" s="651" t="s">
        <v>545</v>
      </c>
      <c r="J33" s="652" t="s">
        <v>552</v>
      </c>
    </row>
    <row r="34" spans="1:10" ht="14.4" customHeight="1" x14ac:dyDescent="0.3">
      <c r="A34" s="648" t="s">
        <v>553</v>
      </c>
      <c r="B34" s="649" t="s">
        <v>554</v>
      </c>
      <c r="C34" s="650" t="s">
        <v>545</v>
      </c>
      <c r="D34" s="650" t="s">
        <v>545</v>
      </c>
      <c r="E34" s="650"/>
      <c r="F34" s="650" t="s">
        <v>545</v>
      </c>
      <c r="G34" s="650" t="s">
        <v>545</v>
      </c>
      <c r="H34" s="650" t="s">
        <v>545</v>
      </c>
      <c r="I34" s="651" t="s">
        <v>545</v>
      </c>
      <c r="J34" s="652" t="s">
        <v>0</v>
      </c>
    </row>
    <row r="35" spans="1:10" ht="14.4" customHeight="1" x14ac:dyDescent="0.3">
      <c r="A35" s="648" t="s">
        <v>553</v>
      </c>
      <c r="B35" s="649" t="s">
        <v>337</v>
      </c>
      <c r="C35" s="650">
        <v>1.6732100000000001</v>
      </c>
      <c r="D35" s="650">
        <v>0.71021000000000001</v>
      </c>
      <c r="E35" s="650"/>
      <c r="F35" s="650">
        <v>1.67326</v>
      </c>
      <c r="G35" s="650">
        <v>2.2488726958121665</v>
      </c>
      <c r="H35" s="650">
        <v>-0.57561269581216656</v>
      </c>
      <c r="I35" s="651">
        <v>0.74404389502168433</v>
      </c>
      <c r="J35" s="652" t="s">
        <v>1</v>
      </c>
    </row>
    <row r="36" spans="1:10" ht="14.4" customHeight="1" x14ac:dyDescent="0.3">
      <c r="A36" s="648" t="s">
        <v>553</v>
      </c>
      <c r="B36" s="649" t="s">
        <v>339</v>
      </c>
      <c r="C36" s="650">
        <v>24.330550000000002</v>
      </c>
      <c r="D36" s="650">
        <v>14.685549999999999</v>
      </c>
      <c r="E36" s="650"/>
      <c r="F36" s="650">
        <v>28.77289</v>
      </c>
      <c r="G36" s="650">
        <v>30.483037310360668</v>
      </c>
      <c r="H36" s="650">
        <v>-1.7101473103606679</v>
      </c>
      <c r="I36" s="651">
        <v>0.9438983952632759</v>
      </c>
      <c r="J36" s="652" t="s">
        <v>1</v>
      </c>
    </row>
    <row r="37" spans="1:10" ht="14.4" customHeight="1" x14ac:dyDescent="0.3">
      <c r="A37" s="648" t="s">
        <v>553</v>
      </c>
      <c r="B37" s="649" t="s">
        <v>340</v>
      </c>
      <c r="C37" s="650">
        <v>28.522310000000001</v>
      </c>
      <c r="D37" s="650">
        <v>25.278320000000001</v>
      </c>
      <c r="E37" s="650"/>
      <c r="F37" s="650">
        <v>28.740030000000001</v>
      </c>
      <c r="G37" s="650">
        <v>38.296672825134834</v>
      </c>
      <c r="H37" s="650">
        <v>-9.5566428251348334</v>
      </c>
      <c r="I37" s="651">
        <v>0.75045762150745832</v>
      </c>
      <c r="J37" s="652" t="s">
        <v>1</v>
      </c>
    </row>
    <row r="38" spans="1:10" ht="14.4" customHeight="1" x14ac:dyDescent="0.3">
      <c r="A38" s="648" t="s">
        <v>553</v>
      </c>
      <c r="B38" s="649" t="s">
        <v>341</v>
      </c>
      <c r="C38" s="650">
        <v>4.085</v>
      </c>
      <c r="D38" s="650">
        <v>5.7189999999999994</v>
      </c>
      <c r="E38" s="650"/>
      <c r="F38" s="650">
        <v>5.9292999999999996</v>
      </c>
      <c r="G38" s="650">
        <v>7.1657307267450001</v>
      </c>
      <c r="H38" s="650">
        <v>-1.2364307267450005</v>
      </c>
      <c r="I38" s="651">
        <v>0.82745224822219299</v>
      </c>
      <c r="J38" s="652" t="s">
        <v>1</v>
      </c>
    </row>
    <row r="39" spans="1:10" ht="14.4" customHeight="1" x14ac:dyDescent="0.3">
      <c r="A39" s="648" t="s">
        <v>553</v>
      </c>
      <c r="B39" s="649" t="s">
        <v>343</v>
      </c>
      <c r="C39" s="650">
        <v>0.74399999999999999</v>
      </c>
      <c r="D39" s="650">
        <v>1.804</v>
      </c>
      <c r="E39" s="650"/>
      <c r="F39" s="650">
        <v>1.6080000000000001</v>
      </c>
      <c r="G39" s="650">
        <v>2.7489977869973337</v>
      </c>
      <c r="H39" s="650">
        <v>-1.1409977869973336</v>
      </c>
      <c r="I39" s="651">
        <v>0.58494044906321341</v>
      </c>
      <c r="J39" s="652" t="s">
        <v>1</v>
      </c>
    </row>
    <row r="40" spans="1:10" ht="14.4" customHeight="1" x14ac:dyDescent="0.3">
      <c r="A40" s="648" t="s">
        <v>553</v>
      </c>
      <c r="B40" s="649" t="s">
        <v>344</v>
      </c>
      <c r="C40" s="650">
        <v>3.875</v>
      </c>
      <c r="D40" s="650">
        <v>2.84</v>
      </c>
      <c r="E40" s="650"/>
      <c r="F40" s="650">
        <v>6.1836000000000002</v>
      </c>
      <c r="G40" s="650">
        <v>6.6772837028131669</v>
      </c>
      <c r="H40" s="650">
        <v>-0.49368370281316665</v>
      </c>
      <c r="I40" s="651">
        <v>0.9260651898607849</v>
      </c>
      <c r="J40" s="652" t="s">
        <v>1</v>
      </c>
    </row>
    <row r="41" spans="1:10" ht="14.4" customHeight="1" x14ac:dyDescent="0.3">
      <c r="A41" s="648" t="s">
        <v>553</v>
      </c>
      <c r="B41" s="649" t="s">
        <v>345</v>
      </c>
      <c r="C41" s="650">
        <v>0</v>
      </c>
      <c r="D41" s="650">
        <v>2.6779000000000002</v>
      </c>
      <c r="E41" s="650"/>
      <c r="F41" s="650">
        <v>0</v>
      </c>
      <c r="G41" s="650">
        <v>11.374101094890667</v>
      </c>
      <c r="H41" s="650">
        <v>-11.374101094890667</v>
      </c>
      <c r="I41" s="651">
        <v>0</v>
      </c>
      <c r="J41" s="652" t="s">
        <v>1</v>
      </c>
    </row>
    <row r="42" spans="1:10" ht="14.4" customHeight="1" x14ac:dyDescent="0.3">
      <c r="A42" s="648" t="s">
        <v>553</v>
      </c>
      <c r="B42" s="649" t="s">
        <v>347</v>
      </c>
      <c r="C42" s="650" t="s">
        <v>545</v>
      </c>
      <c r="D42" s="650">
        <v>4.1759999999999999E-2</v>
      </c>
      <c r="E42" s="650"/>
      <c r="F42" s="650">
        <v>0.93484999999999996</v>
      </c>
      <c r="G42" s="650">
        <v>0.31272526274283335</v>
      </c>
      <c r="H42" s="650">
        <v>0.62212473725716655</v>
      </c>
      <c r="I42" s="651">
        <v>2.9893651437068738</v>
      </c>
      <c r="J42" s="652" t="s">
        <v>1</v>
      </c>
    </row>
    <row r="43" spans="1:10" ht="14.4" customHeight="1" x14ac:dyDescent="0.3">
      <c r="A43" s="648" t="s">
        <v>553</v>
      </c>
      <c r="B43" s="649" t="s">
        <v>555</v>
      </c>
      <c r="C43" s="650">
        <v>63.230070000000005</v>
      </c>
      <c r="D43" s="650">
        <v>53.756740000000001</v>
      </c>
      <c r="E43" s="650"/>
      <c r="F43" s="650">
        <v>73.841930000000005</v>
      </c>
      <c r="G43" s="650">
        <v>99.307421405496655</v>
      </c>
      <c r="H43" s="650">
        <v>-25.46549140549665</v>
      </c>
      <c r="I43" s="651">
        <v>0.74356910042488389</v>
      </c>
      <c r="J43" s="652" t="s">
        <v>551</v>
      </c>
    </row>
    <row r="44" spans="1:10" ht="14.4" customHeight="1" x14ac:dyDescent="0.3">
      <c r="A44" s="648" t="s">
        <v>545</v>
      </c>
      <c r="B44" s="649" t="s">
        <v>545</v>
      </c>
      <c r="C44" s="650" t="s">
        <v>545</v>
      </c>
      <c r="D44" s="650" t="s">
        <v>545</v>
      </c>
      <c r="E44" s="650"/>
      <c r="F44" s="650" t="s">
        <v>545</v>
      </c>
      <c r="G44" s="650" t="s">
        <v>545</v>
      </c>
      <c r="H44" s="650" t="s">
        <v>545</v>
      </c>
      <c r="I44" s="651" t="s">
        <v>545</v>
      </c>
      <c r="J44" s="652" t="s">
        <v>552</v>
      </c>
    </row>
    <row r="45" spans="1:10" ht="14.4" customHeight="1" x14ac:dyDescent="0.3">
      <c r="A45" s="648" t="s">
        <v>556</v>
      </c>
      <c r="B45" s="649" t="s">
        <v>557</v>
      </c>
      <c r="C45" s="650" t="s">
        <v>545</v>
      </c>
      <c r="D45" s="650" t="s">
        <v>545</v>
      </c>
      <c r="E45" s="650"/>
      <c r="F45" s="650" t="s">
        <v>545</v>
      </c>
      <c r="G45" s="650" t="s">
        <v>545</v>
      </c>
      <c r="H45" s="650" t="s">
        <v>545</v>
      </c>
      <c r="I45" s="651" t="s">
        <v>545</v>
      </c>
      <c r="J45" s="652" t="s">
        <v>0</v>
      </c>
    </row>
    <row r="46" spans="1:10" ht="14.4" customHeight="1" x14ac:dyDescent="0.3">
      <c r="A46" s="648" t="s">
        <v>556</v>
      </c>
      <c r="B46" s="649" t="s">
        <v>337</v>
      </c>
      <c r="C46" s="650">
        <v>2.23095</v>
      </c>
      <c r="D46" s="650">
        <v>0</v>
      </c>
      <c r="E46" s="650"/>
      <c r="F46" s="650">
        <v>0</v>
      </c>
      <c r="G46" s="650">
        <v>2.2981842273974999</v>
      </c>
      <c r="H46" s="650">
        <v>-2.2981842273974999</v>
      </c>
      <c r="I46" s="651">
        <v>0</v>
      </c>
      <c r="J46" s="652" t="s">
        <v>1</v>
      </c>
    </row>
    <row r="47" spans="1:10" ht="14.4" customHeight="1" x14ac:dyDescent="0.3">
      <c r="A47" s="648" t="s">
        <v>556</v>
      </c>
      <c r="B47" s="649" t="s">
        <v>338</v>
      </c>
      <c r="C47" s="650">
        <v>0</v>
      </c>
      <c r="D47" s="650" t="s">
        <v>545</v>
      </c>
      <c r="E47" s="650"/>
      <c r="F47" s="650" t="s">
        <v>545</v>
      </c>
      <c r="G47" s="650" t="s">
        <v>545</v>
      </c>
      <c r="H47" s="650" t="s">
        <v>545</v>
      </c>
      <c r="I47" s="651" t="s">
        <v>545</v>
      </c>
      <c r="J47" s="652" t="s">
        <v>1</v>
      </c>
    </row>
    <row r="48" spans="1:10" ht="14.4" customHeight="1" x14ac:dyDescent="0.3">
      <c r="A48" s="648" t="s">
        <v>556</v>
      </c>
      <c r="B48" s="649" t="s">
        <v>339</v>
      </c>
      <c r="C48" s="650">
        <v>15.541709999999998</v>
      </c>
      <c r="D48" s="650">
        <v>11.931369999999999</v>
      </c>
      <c r="E48" s="650"/>
      <c r="F48" s="650">
        <v>26.010839999999998</v>
      </c>
      <c r="G48" s="650">
        <v>38.639711467599668</v>
      </c>
      <c r="H48" s="650">
        <v>-12.628871467599669</v>
      </c>
      <c r="I48" s="651">
        <v>0.67316341173537786</v>
      </c>
      <c r="J48" s="652" t="s">
        <v>1</v>
      </c>
    </row>
    <row r="49" spans="1:10" ht="14.4" customHeight="1" x14ac:dyDescent="0.3">
      <c r="A49" s="648" t="s">
        <v>556</v>
      </c>
      <c r="B49" s="649" t="s">
        <v>340</v>
      </c>
      <c r="C49" s="650">
        <v>24.960369999999998</v>
      </c>
      <c r="D49" s="650">
        <v>32.254860000000001</v>
      </c>
      <c r="E49" s="650"/>
      <c r="F49" s="650">
        <v>21.885999999999999</v>
      </c>
      <c r="G49" s="650">
        <v>29.252866122268831</v>
      </c>
      <c r="H49" s="650">
        <v>-7.3668661222688314</v>
      </c>
      <c r="I49" s="651">
        <v>0.7481660056324948</v>
      </c>
      <c r="J49" s="652" t="s">
        <v>1</v>
      </c>
    </row>
    <row r="50" spans="1:10" ht="14.4" customHeight="1" x14ac:dyDescent="0.3">
      <c r="A50" s="648" t="s">
        <v>556</v>
      </c>
      <c r="B50" s="649" t="s">
        <v>341</v>
      </c>
      <c r="C50" s="650">
        <v>3.2679999999999998</v>
      </c>
      <c r="D50" s="650">
        <v>4.085</v>
      </c>
      <c r="E50" s="650"/>
      <c r="F50" s="650">
        <v>6.069</v>
      </c>
      <c r="G50" s="650">
        <v>5.8856688436913336</v>
      </c>
      <c r="H50" s="650">
        <v>0.18333115630866637</v>
      </c>
      <c r="I50" s="651">
        <v>1.0311487379221433</v>
      </c>
      <c r="J50" s="652" t="s">
        <v>1</v>
      </c>
    </row>
    <row r="51" spans="1:10" ht="14.4" customHeight="1" x14ac:dyDescent="0.3">
      <c r="A51" s="648" t="s">
        <v>556</v>
      </c>
      <c r="B51" s="649" t="s">
        <v>342</v>
      </c>
      <c r="C51" s="650">
        <v>0</v>
      </c>
      <c r="D51" s="650">
        <v>0</v>
      </c>
      <c r="E51" s="650"/>
      <c r="F51" s="650" t="s">
        <v>545</v>
      </c>
      <c r="G51" s="650" t="s">
        <v>545</v>
      </c>
      <c r="H51" s="650" t="s">
        <v>545</v>
      </c>
      <c r="I51" s="651" t="s">
        <v>545</v>
      </c>
      <c r="J51" s="652" t="s">
        <v>1</v>
      </c>
    </row>
    <row r="52" spans="1:10" ht="14.4" customHeight="1" x14ac:dyDescent="0.3">
      <c r="A52" s="648" t="s">
        <v>556</v>
      </c>
      <c r="B52" s="649" t="s">
        <v>343</v>
      </c>
      <c r="C52" s="650">
        <v>0.498</v>
      </c>
      <c r="D52" s="650">
        <v>2.2349999999999999</v>
      </c>
      <c r="E52" s="650"/>
      <c r="F52" s="650">
        <v>0.14399999999999999</v>
      </c>
      <c r="G52" s="650">
        <v>1.9963459755955</v>
      </c>
      <c r="H52" s="650">
        <v>-1.8523459755955001</v>
      </c>
      <c r="I52" s="651">
        <v>7.2131785652557304E-2</v>
      </c>
      <c r="J52" s="652" t="s">
        <v>1</v>
      </c>
    </row>
    <row r="53" spans="1:10" ht="14.4" customHeight="1" x14ac:dyDescent="0.3">
      <c r="A53" s="648" t="s">
        <v>556</v>
      </c>
      <c r="B53" s="649" t="s">
        <v>344</v>
      </c>
      <c r="C53" s="650">
        <v>4.66</v>
      </c>
      <c r="D53" s="650">
        <v>3.55</v>
      </c>
      <c r="E53" s="650"/>
      <c r="F53" s="650">
        <v>5.68</v>
      </c>
      <c r="G53" s="650">
        <v>7.5294492540186662</v>
      </c>
      <c r="H53" s="650">
        <v>-1.8494492540186664</v>
      </c>
      <c r="I53" s="651">
        <v>0.75437124394834498</v>
      </c>
      <c r="J53" s="652" t="s">
        <v>1</v>
      </c>
    </row>
    <row r="54" spans="1:10" ht="14.4" customHeight="1" x14ac:dyDescent="0.3">
      <c r="A54" s="648" t="s">
        <v>556</v>
      </c>
      <c r="B54" s="649" t="s">
        <v>345</v>
      </c>
      <c r="C54" s="650">
        <v>0</v>
      </c>
      <c r="D54" s="650">
        <v>2.6778</v>
      </c>
      <c r="E54" s="650"/>
      <c r="F54" s="650">
        <v>0</v>
      </c>
      <c r="G54" s="650">
        <v>11.939876190473333</v>
      </c>
      <c r="H54" s="650">
        <v>-11.939876190473333</v>
      </c>
      <c r="I54" s="651">
        <v>0</v>
      </c>
      <c r="J54" s="652" t="s">
        <v>1</v>
      </c>
    </row>
    <row r="55" spans="1:10" ht="14.4" customHeight="1" x14ac:dyDescent="0.3">
      <c r="A55" s="648" t="s">
        <v>556</v>
      </c>
      <c r="B55" s="649" t="s">
        <v>347</v>
      </c>
      <c r="C55" s="650" t="s">
        <v>545</v>
      </c>
      <c r="D55" s="650">
        <v>0</v>
      </c>
      <c r="E55" s="650"/>
      <c r="F55" s="650">
        <v>0</v>
      </c>
      <c r="G55" s="650">
        <v>0.44448116709116664</v>
      </c>
      <c r="H55" s="650">
        <v>-0.44448116709116664</v>
      </c>
      <c r="I55" s="651">
        <v>0</v>
      </c>
      <c r="J55" s="652" t="s">
        <v>1</v>
      </c>
    </row>
    <row r="56" spans="1:10" ht="14.4" customHeight="1" x14ac:dyDescent="0.3">
      <c r="A56" s="648" t="s">
        <v>556</v>
      </c>
      <c r="B56" s="649" t="s">
        <v>558</v>
      </c>
      <c r="C56" s="650">
        <v>51.159030000000001</v>
      </c>
      <c r="D56" s="650">
        <v>56.734029999999997</v>
      </c>
      <c r="E56" s="650"/>
      <c r="F56" s="650">
        <v>59.789839999999998</v>
      </c>
      <c r="G56" s="650">
        <v>97.986583248136</v>
      </c>
      <c r="H56" s="650">
        <v>-38.196743248136002</v>
      </c>
      <c r="I56" s="651">
        <v>0.61018394578155044</v>
      </c>
      <c r="J56" s="652" t="s">
        <v>551</v>
      </c>
    </row>
    <row r="57" spans="1:10" ht="14.4" customHeight="1" x14ac:dyDescent="0.3">
      <c r="A57" s="648" t="s">
        <v>545</v>
      </c>
      <c r="B57" s="649" t="s">
        <v>545</v>
      </c>
      <c r="C57" s="650" t="s">
        <v>545</v>
      </c>
      <c r="D57" s="650" t="s">
        <v>545</v>
      </c>
      <c r="E57" s="650"/>
      <c r="F57" s="650" t="s">
        <v>545</v>
      </c>
      <c r="G57" s="650" t="s">
        <v>545</v>
      </c>
      <c r="H57" s="650" t="s">
        <v>545</v>
      </c>
      <c r="I57" s="651" t="s">
        <v>545</v>
      </c>
      <c r="J57" s="652" t="s">
        <v>552</v>
      </c>
    </row>
    <row r="58" spans="1:10" ht="14.4" customHeight="1" x14ac:dyDescent="0.3">
      <c r="A58" s="648" t="s">
        <v>559</v>
      </c>
      <c r="B58" s="649" t="s">
        <v>560</v>
      </c>
      <c r="C58" s="650" t="s">
        <v>545</v>
      </c>
      <c r="D58" s="650" t="s">
        <v>545</v>
      </c>
      <c r="E58" s="650"/>
      <c r="F58" s="650" t="s">
        <v>545</v>
      </c>
      <c r="G58" s="650" t="s">
        <v>545</v>
      </c>
      <c r="H58" s="650" t="s">
        <v>545</v>
      </c>
      <c r="I58" s="651" t="s">
        <v>545</v>
      </c>
      <c r="J58" s="652" t="s">
        <v>0</v>
      </c>
    </row>
    <row r="59" spans="1:10" ht="14.4" customHeight="1" x14ac:dyDescent="0.3">
      <c r="A59" s="648" t="s">
        <v>559</v>
      </c>
      <c r="B59" s="649" t="s">
        <v>339</v>
      </c>
      <c r="C59" s="650">
        <v>13.5745</v>
      </c>
      <c r="D59" s="650">
        <v>18.503250000000001</v>
      </c>
      <c r="E59" s="650"/>
      <c r="F59" s="650">
        <v>7.0507099999999996</v>
      </c>
      <c r="G59" s="650">
        <v>20.754002864165667</v>
      </c>
      <c r="H59" s="650">
        <v>-13.703292864165668</v>
      </c>
      <c r="I59" s="651">
        <v>0.33972771643844746</v>
      </c>
      <c r="J59" s="652" t="s">
        <v>1</v>
      </c>
    </row>
    <row r="60" spans="1:10" ht="14.4" customHeight="1" x14ac:dyDescent="0.3">
      <c r="A60" s="648" t="s">
        <v>559</v>
      </c>
      <c r="B60" s="649" t="s">
        <v>340</v>
      </c>
      <c r="C60" s="650">
        <v>5.0891999999999999</v>
      </c>
      <c r="D60" s="650">
        <v>3.3265000000000002</v>
      </c>
      <c r="E60" s="650"/>
      <c r="F60" s="650">
        <v>5.3164999999999996</v>
      </c>
      <c r="G60" s="650">
        <v>6.1616545546939996</v>
      </c>
      <c r="H60" s="650">
        <v>-0.84515455469400003</v>
      </c>
      <c r="I60" s="651">
        <v>0.86283642693825569</v>
      </c>
      <c r="J60" s="652" t="s">
        <v>1</v>
      </c>
    </row>
    <row r="61" spans="1:10" ht="14.4" customHeight="1" x14ac:dyDescent="0.3">
      <c r="A61" s="648" t="s">
        <v>559</v>
      </c>
      <c r="B61" s="649" t="s">
        <v>342</v>
      </c>
      <c r="C61" s="650">
        <v>4.8640999999999996</v>
      </c>
      <c r="D61" s="650">
        <v>1.8042100000000001</v>
      </c>
      <c r="E61" s="650"/>
      <c r="F61" s="650">
        <v>1.35792</v>
      </c>
      <c r="G61" s="650">
        <v>11.105291078794666</v>
      </c>
      <c r="H61" s="650">
        <v>-9.7473710787946661</v>
      </c>
      <c r="I61" s="651">
        <v>0.12227684896912981</v>
      </c>
      <c r="J61" s="652" t="s">
        <v>1</v>
      </c>
    </row>
    <row r="62" spans="1:10" ht="14.4" customHeight="1" x14ac:dyDescent="0.3">
      <c r="A62" s="648" t="s">
        <v>559</v>
      </c>
      <c r="B62" s="649" t="s">
        <v>343</v>
      </c>
      <c r="C62" s="650">
        <v>0</v>
      </c>
      <c r="D62" s="650">
        <v>0</v>
      </c>
      <c r="E62" s="650"/>
      <c r="F62" s="650">
        <v>0</v>
      </c>
      <c r="G62" s="650">
        <v>0.82819678875433322</v>
      </c>
      <c r="H62" s="650">
        <v>-0.82819678875433322</v>
      </c>
      <c r="I62" s="651">
        <v>0</v>
      </c>
      <c r="J62" s="652" t="s">
        <v>1</v>
      </c>
    </row>
    <row r="63" spans="1:10" ht="14.4" customHeight="1" x14ac:dyDescent="0.3">
      <c r="A63" s="648" t="s">
        <v>559</v>
      </c>
      <c r="B63" s="649" t="s">
        <v>344</v>
      </c>
      <c r="C63" s="650">
        <v>5.6325000000000003</v>
      </c>
      <c r="D63" s="650">
        <v>2.2641</v>
      </c>
      <c r="E63" s="650"/>
      <c r="F63" s="650">
        <v>4.8201000000000001</v>
      </c>
      <c r="G63" s="650">
        <v>5.4635690293644998</v>
      </c>
      <c r="H63" s="650">
        <v>-0.64346902936449979</v>
      </c>
      <c r="I63" s="651">
        <v>0.88222551487752587</v>
      </c>
      <c r="J63" s="652" t="s">
        <v>1</v>
      </c>
    </row>
    <row r="64" spans="1:10" ht="14.4" customHeight="1" x14ac:dyDescent="0.3">
      <c r="A64" s="648" t="s">
        <v>559</v>
      </c>
      <c r="B64" s="649" t="s">
        <v>561</v>
      </c>
      <c r="C64" s="650">
        <v>29.160299999999999</v>
      </c>
      <c r="D64" s="650">
        <v>25.898060000000001</v>
      </c>
      <c r="E64" s="650"/>
      <c r="F64" s="650">
        <v>18.54523</v>
      </c>
      <c r="G64" s="650">
        <v>44.312714315773164</v>
      </c>
      <c r="H64" s="650">
        <v>-25.767484315773164</v>
      </c>
      <c r="I64" s="651">
        <v>0.41850810284033546</v>
      </c>
      <c r="J64" s="652" t="s">
        <v>551</v>
      </c>
    </row>
    <row r="65" spans="1:10" ht="14.4" customHeight="1" x14ac:dyDescent="0.3">
      <c r="A65" s="648" t="s">
        <v>545</v>
      </c>
      <c r="B65" s="649" t="s">
        <v>545</v>
      </c>
      <c r="C65" s="650" t="s">
        <v>545</v>
      </c>
      <c r="D65" s="650" t="s">
        <v>545</v>
      </c>
      <c r="E65" s="650"/>
      <c r="F65" s="650" t="s">
        <v>545</v>
      </c>
      <c r="G65" s="650" t="s">
        <v>545</v>
      </c>
      <c r="H65" s="650" t="s">
        <v>545</v>
      </c>
      <c r="I65" s="651" t="s">
        <v>545</v>
      </c>
      <c r="J65" s="652" t="s">
        <v>552</v>
      </c>
    </row>
    <row r="66" spans="1:10" ht="14.4" customHeight="1" x14ac:dyDescent="0.3">
      <c r="A66" s="648" t="s">
        <v>562</v>
      </c>
      <c r="B66" s="649" t="s">
        <v>563</v>
      </c>
      <c r="C66" s="650" t="s">
        <v>545</v>
      </c>
      <c r="D66" s="650" t="s">
        <v>545</v>
      </c>
      <c r="E66" s="650"/>
      <c r="F66" s="650" t="s">
        <v>545</v>
      </c>
      <c r="G66" s="650" t="s">
        <v>545</v>
      </c>
      <c r="H66" s="650" t="s">
        <v>545</v>
      </c>
      <c r="I66" s="651" t="s">
        <v>545</v>
      </c>
      <c r="J66" s="652" t="s">
        <v>0</v>
      </c>
    </row>
    <row r="67" spans="1:10" ht="14.4" customHeight="1" x14ac:dyDescent="0.3">
      <c r="A67" s="648" t="s">
        <v>562</v>
      </c>
      <c r="B67" s="649" t="s">
        <v>337</v>
      </c>
      <c r="C67" s="650">
        <v>3.0935999999999999</v>
      </c>
      <c r="D67" s="650">
        <v>4.3356300000000001</v>
      </c>
      <c r="E67" s="650"/>
      <c r="F67" s="650">
        <v>0.28555999999999998</v>
      </c>
      <c r="G67" s="650">
        <v>7.3585902643120003</v>
      </c>
      <c r="H67" s="650">
        <v>-7.073030264312</v>
      </c>
      <c r="I67" s="651">
        <v>3.8806346017785612E-2</v>
      </c>
      <c r="J67" s="652" t="s">
        <v>1</v>
      </c>
    </row>
    <row r="68" spans="1:10" ht="14.4" customHeight="1" x14ac:dyDescent="0.3">
      <c r="A68" s="648" t="s">
        <v>562</v>
      </c>
      <c r="B68" s="649" t="s">
        <v>338</v>
      </c>
      <c r="C68" s="650">
        <v>0.15442</v>
      </c>
      <c r="D68" s="650">
        <v>0.36884</v>
      </c>
      <c r="E68" s="650"/>
      <c r="F68" s="650">
        <v>0.50114000000000003</v>
      </c>
      <c r="G68" s="650">
        <v>0.83333356304633333</v>
      </c>
      <c r="H68" s="650">
        <v>-0.3321935630463333</v>
      </c>
      <c r="I68" s="651">
        <v>0.60136783422958884</v>
      </c>
      <c r="J68" s="652" t="s">
        <v>1</v>
      </c>
    </row>
    <row r="69" spans="1:10" ht="14.4" customHeight="1" x14ac:dyDescent="0.3">
      <c r="A69" s="648" t="s">
        <v>562</v>
      </c>
      <c r="B69" s="649" t="s">
        <v>339</v>
      </c>
      <c r="C69" s="650">
        <v>11.49222</v>
      </c>
      <c r="D69" s="650">
        <v>21.32488</v>
      </c>
      <c r="E69" s="650"/>
      <c r="F69" s="650">
        <v>25.553570000000001</v>
      </c>
      <c r="G69" s="650">
        <v>30.471138446420834</v>
      </c>
      <c r="H69" s="650">
        <v>-4.9175684464208338</v>
      </c>
      <c r="I69" s="651">
        <v>0.83861553269275846</v>
      </c>
      <c r="J69" s="652" t="s">
        <v>1</v>
      </c>
    </row>
    <row r="70" spans="1:10" ht="14.4" customHeight="1" x14ac:dyDescent="0.3">
      <c r="A70" s="648" t="s">
        <v>562</v>
      </c>
      <c r="B70" s="649" t="s">
        <v>340</v>
      </c>
      <c r="C70" s="650">
        <v>81.389929999999993</v>
      </c>
      <c r="D70" s="650">
        <v>81.540240000000011</v>
      </c>
      <c r="E70" s="650"/>
      <c r="F70" s="650">
        <v>62.480359999999997</v>
      </c>
      <c r="G70" s="650">
        <v>102.53321053841167</v>
      </c>
      <c r="H70" s="650">
        <v>-40.052850538411668</v>
      </c>
      <c r="I70" s="651">
        <v>0.60936704967990052</v>
      </c>
      <c r="J70" s="652" t="s">
        <v>1</v>
      </c>
    </row>
    <row r="71" spans="1:10" ht="14.4" customHeight="1" x14ac:dyDescent="0.3">
      <c r="A71" s="648" t="s">
        <v>562</v>
      </c>
      <c r="B71" s="649" t="s">
        <v>341</v>
      </c>
      <c r="C71" s="650">
        <v>8.1150000000000002</v>
      </c>
      <c r="D71" s="650">
        <v>6.1024000000000003</v>
      </c>
      <c r="E71" s="650"/>
      <c r="F71" s="650">
        <v>7.5280000000000005</v>
      </c>
      <c r="G71" s="650">
        <v>8.7423562950458322</v>
      </c>
      <c r="H71" s="650">
        <v>-1.2143562950458318</v>
      </c>
      <c r="I71" s="651">
        <v>0.86109508076970165</v>
      </c>
      <c r="J71" s="652" t="s">
        <v>1</v>
      </c>
    </row>
    <row r="72" spans="1:10" ht="14.4" customHeight="1" x14ac:dyDescent="0.3">
      <c r="A72" s="648" t="s">
        <v>562</v>
      </c>
      <c r="B72" s="649" t="s">
        <v>342</v>
      </c>
      <c r="C72" s="650">
        <v>0</v>
      </c>
      <c r="D72" s="650">
        <v>0</v>
      </c>
      <c r="E72" s="650"/>
      <c r="F72" s="650" t="s">
        <v>545</v>
      </c>
      <c r="G72" s="650" t="s">
        <v>545</v>
      </c>
      <c r="H72" s="650" t="s">
        <v>545</v>
      </c>
      <c r="I72" s="651" t="s">
        <v>545</v>
      </c>
      <c r="J72" s="652" t="s">
        <v>1</v>
      </c>
    </row>
    <row r="73" spans="1:10" ht="14.4" customHeight="1" x14ac:dyDescent="0.3">
      <c r="A73" s="648" t="s">
        <v>562</v>
      </c>
      <c r="B73" s="649" t="s">
        <v>343</v>
      </c>
      <c r="C73" s="650">
        <v>1.385</v>
      </c>
      <c r="D73" s="650">
        <v>2.359</v>
      </c>
      <c r="E73" s="650"/>
      <c r="F73" s="650">
        <v>2.5010000000000003</v>
      </c>
      <c r="G73" s="650">
        <v>4.1951577366750001</v>
      </c>
      <c r="H73" s="650">
        <v>-1.6941577366749998</v>
      </c>
      <c r="I73" s="651">
        <v>0.59616351922496336</v>
      </c>
      <c r="J73" s="652" t="s">
        <v>1</v>
      </c>
    </row>
    <row r="74" spans="1:10" ht="14.4" customHeight="1" x14ac:dyDescent="0.3">
      <c r="A74" s="648" t="s">
        <v>562</v>
      </c>
      <c r="B74" s="649" t="s">
        <v>344</v>
      </c>
      <c r="C74" s="650">
        <v>13.89</v>
      </c>
      <c r="D74" s="650">
        <v>13.000399999999999</v>
      </c>
      <c r="E74" s="650"/>
      <c r="F74" s="650">
        <v>15.161799999999999</v>
      </c>
      <c r="G74" s="650">
        <v>15.209352828253001</v>
      </c>
      <c r="H74" s="650">
        <v>-4.7552828253001778E-2</v>
      </c>
      <c r="I74" s="651">
        <v>0.99687344827949109</v>
      </c>
      <c r="J74" s="652" t="s">
        <v>1</v>
      </c>
    </row>
    <row r="75" spans="1:10" ht="14.4" customHeight="1" x14ac:dyDescent="0.3">
      <c r="A75" s="648" t="s">
        <v>562</v>
      </c>
      <c r="B75" s="649" t="s">
        <v>345</v>
      </c>
      <c r="C75" s="650">
        <v>0</v>
      </c>
      <c r="D75" s="650">
        <v>0</v>
      </c>
      <c r="E75" s="650"/>
      <c r="F75" s="650">
        <v>0</v>
      </c>
      <c r="G75" s="650">
        <v>3.6030007479220001</v>
      </c>
      <c r="H75" s="650">
        <v>-3.6030007479220001</v>
      </c>
      <c r="I75" s="651">
        <v>0</v>
      </c>
      <c r="J75" s="652" t="s">
        <v>1</v>
      </c>
    </row>
    <row r="76" spans="1:10" ht="14.4" customHeight="1" x14ac:dyDescent="0.3">
      <c r="A76" s="648" t="s">
        <v>562</v>
      </c>
      <c r="B76" s="649" t="s">
        <v>347</v>
      </c>
      <c r="C76" s="650" t="s">
        <v>545</v>
      </c>
      <c r="D76" s="650">
        <v>0.4173</v>
      </c>
      <c r="E76" s="650"/>
      <c r="F76" s="650">
        <v>7.7978400000000008</v>
      </c>
      <c r="G76" s="650">
        <v>6.1634746236738325</v>
      </c>
      <c r="H76" s="650">
        <v>1.6343653763261683</v>
      </c>
      <c r="I76" s="651">
        <v>1.2651694824942721</v>
      </c>
      <c r="J76" s="652" t="s">
        <v>1</v>
      </c>
    </row>
    <row r="77" spans="1:10" ht="14.4" customHeight="1" x14ac:dyDescent="0.3">
      <c r="A77" s="648" t="s">
        <v>562</v>
      </c>
      <c r="B77" s="649" t="s">
        <v>564</v>
      </c>
      <c r="C77" s="650">
        <v>119.52016999999999</v>
      </c>
      <c r="D77" s="650">
        <v>129.44869</v>
      </c>
      <c r="E77" s="650"/>
      <c r="F77" s="650">
        <v>121.80927</v>
      </c>
      <c r="G77" s="650">
        <v>179.1096150437605</v>
      </c>
      <c r="H77" s="650">
        <v>-57.300345043760501</v>
      </c>
      <c r="I77" s="651">
        <v>0.68008225002459677</v>
      </c>
      <c r="J77" s="652" t="s">
        <v>551</v>
      </c>
    </row>
    <row r="78" spans="1:10" ht="14.4" customHeight="1" x14ac:dyDescent="0.3">
      <c r="A78" s="648" t="s">
        <v>545</v>
      </c>
      <c r="B78" s="649" t="s">
        <v>545</v>
      </c>
      <c r="C78" s="650" t="s">
        <v>545</v>
      </c>
      <c r="D78" s="650" t="s">
        <v>545</v>
      </c>
      <c r="E78" s="650"/>
      <c r="F78" s="650" t="s">
        <v>545</v>
      </c>
      <c r="G78" s="650" t="s">
        <v>545</v>
      </c>
      <c r="H78" s="650" t="s">
        <v>545</v>
      </c>
      <c r="I78" s="651" t="s">
        <v>545</v>
      </c>
      <c r="J78" s="652" t="s">
        <v>552</v>
      </c>
    </row>
    <row r="79" spans="1:10" ht="14.4" customHeight="1" x14ac:dyDescent="0.3">
      <c r="A79" s="648" t="s">
        <v>565</v>
      </c>
      <c r="B79" s="649" t="s">
        <v>566</v>
      </c>
      <c r="C79" s="650" t="s">
        <v>545</v>
      </c>
      <c r="D79" s="650" t="s">
        <v>545</v>
      </c>
      <c r="E79" s="650"/>
      <c r="F79" s="650" t="s">
        <v>545</v>
      </c>
      <c r="G79" s="650" t="s">
        <v>545</v>
      </c>
      <c r="H79" s="650" t="s">
        <v>545</v>
      </c>
      <c r="I79" s="651" t="s">
        <v>545</v>
      </c>
      <c r="J79" s="652" t="s">
        <v>0</v>
      </c>
    </row>
    <row r="80" spans="1:10" ht="14.4" customHeight="1" x14ac:dyDescent="0.3">
      <c r="A80" s="648" t="s">
        <v>565</v>
      </c>
      <c r="B80" s="649" t="s">
        <v>335</v>
      </c>
      <c r="C80" s="650">
        <v>11.137840000000001</v>
      </c>
      <c r="D80" s="650">
        <v>3.9580600000000001</v>
      </c>
      <c r="E80" s="650"/>
      <c r="F80" s="650">
        <v>0.68969000000000003</v>
      </c>
      <c r="G80" s="650">
        <v>15.833337697881333</v>
      </c>
      <c r="H80" s="650">
        <v>-15.143647697881333</v>
      </c>
      <c r="I80" s="651">
        <v>4.3559356413669356E-2</v>
      </c>
      <c r="J80" s="652" t="s">
        <v>1</v>
      </c>
    </row>
    <row r="81" spans="1:10" ht="14.4" customHeight="1" x14ac:dyDescent="0.3">
      <c r="A81" s="648" t="s">
        <v>565</v>
      </c>
      <c r="B81" s="649" t="s">
        <v>336</v>
      </c>
      <c r="C81" s="650">
        <v>0</v>
      </c>
      <c r="D81" s="650">
        <v>0</v>
      </c>
      <c r="E81" s="650"/>
      <c r="F81" s="650">
        <v>19.612559999999998</v>
      </c>
      <c r="G81" s="650">
        <v>3.3333342521854998</v>
      </c>
      <c r="H81" s="650">
        <v>16.2792257478145</v>
      </c>
      <c r="I81" s="651">
        <v>5.8837663781065546</v>
      </c>
      <c r="J81" s="652" t="s">
        <v>1</v>
      </c>
    </row>
    <row r="82" spans="1:10" ht="14.4" customHeight="1" x14ac:dyDescent="0.3">
      <c r="A82" s="648" t="s">
        <v>565</v>
      </c>
      <c r="B82" s="649" t="s">
        <v>339</v>
      </c>
      <c r="C82" s="650">
        <v>0</v>
      </c>
      <c r="D82" s="650">
        <v>0</v>
      </c>
      <c r="E82" s="650"/>
      <c r="F82" s="650" t="s">
        <v>545</v>
      </c>
      <c r="G82" s="650" t="s">
        <v>545</v>
      </c>
      <c r="H82" s="650" t="s">
        <v>545</v>
      </c>
      <c r="I82" s="651" t="s">
        <v>545</v>
      </c>
      <c r="J82" s="652" t="s">
        <v>1</v>
      </c>
    </row>
    <row r="83" spans="1:10" ht="14.4" customHeight="1" x14ac:dyDescent="0.3">
      <c r="A83" s="648" t="s">
        <v>565</v>
      </c>
      <c r="B83" s="649" t="s">
        <v>340</v>
      </c>
      <c r="C83" s="650">
        <v>464.639960000001</v>
      </c>
      <c r="D83" s="650">
        <v>384.81064000000003</v>
      </c>
      <c r="E83" s="650"/>
      <c r="F83" s="650">
        <v>398.33403999999996</v>
      </c>
      <c r="G83" s="650">
        <v>475.40376472716838</v>
      </c>
      <c r="H83" s="650">
        <v>-77.06972472716842</v>
      </c>
      <c r="I83" s="651">
        <v>0.83788575008151589</v>
      </c>
      <c r="J83" s="652" t="s">
        <v>1</v>
      </c>
    </row>
    <row r="84" spans="1:10" ht="14.4" customHeight="1" x14ac:dyDescent="0.3">
      <c r="A84" s="648" t="s">
        <v>565</v>
      </c>
      <c r="B84" s="649" t="s">
        <v>342</v>
      </c>
      <c r="C84" s="650">
        <v>0</v>
      </c>
      <c r="D84" s="650">
        <v>1.8031299999999999</v>
      </c>
      <c r="E84" s="650"/>
      <c r="F84" s="650">
        <v>0</v>
      </c>
      <c r="G84" s="650">
        <v>2.2280459299474997</v>
      </c>
      <c r="H84" s="650">
        <v>-2.2280459299474997</v>
      </c>
      <c r="I84" s="651">
        <v>0</v>
      </c>
      <c r="J84" s="652" t="s">
        <v>1</v>
      </c>
    </row>
    <row r="85" spans="1:10" ht="14.4" customHeight="1" x14ac:dyDescent="0.3">
      <c r="A85" s="648" t="s">
        <v>565</v>
      </c>
      <c r="B85" s="649" t="s">
        <v>344</v>
      </c>
      <c r="C85" s="650">
        <v>0</v>
      </c>
      <c r="D85" s="650" t="s">
        <v>545</v>
      </c>
      <c r="E85" s="650"/>
      <c r="F85" s="650" t="s">
        <v>545</v>
      </c>
      <c r="G85" s="650" t="s">
        <v>545</v>
      </c>
      <c r="H85" s="650" t="s">
        <v>545</v>
      </c>
      <c r="I85" s="651" t="s">
        <v>545</v>
      </c>
      <c r="J85" s="652" t="s">
        <v>1</v>
      </c>
    </row>
    <row r="86" spans="1:10" ht="14.4" customHeight="1" x14ac:dyDescent="0.3">
      <c r="A86" s="648" t="s">
        <v>565</v>
      </c>
      <c r="B86" s="649" t="s">
        <v>345</v>
      </c>
      <c r="C86" s="650">
        <v>0.86514999999999997</v>
      </c>
      <c r="D86" s="650">
        <v>0.68089</v>
      </c>
      <c r="E86" s="650"/>
      <c r="F86" s="650">
        <v>21.15213</v>
      </c>
      <c r="G86" s="650">
        <v>0.18974787838400001</v>
      </c>
      <c r="H86" s="650">
        <v>20.962382121615999</v>
      </c>
      <c r="I86" s="651">
        <v>111.47492230291834</v>
      </c>
      <c r="J86" s="652" t="s">
        <v>1</v>
      </c>
    </row>
    <row r="87" spans="1:10" ht="14.4" customHeight="1" x14ac:dyDescent="0.3">
      <c r="A87" s="648" t="s">
        <v>565</v>
      </c>
      <c r="B87" s="649" t="s">
        <v>346</v>
      </c>
      <c r="C87" s="650" t="s">
        <v>545</v>
      </c>
      <c r="D87" s="650">
        <v>0</v>
      </c>
      <c r="E87" s="650"/>
      <c r="F87" s="650">
        <v>0</v>
      </c>
      <c r="G87" s="650">
        <v>0</v>
      </c>
      <c r="H87" s="650">
        <v>0</v>
      </c>
      <c r="I87" s="651" t="s">
        <v>545</v>
      </c>
      <c r="J87" s="652" t="s">
        <v>1</v>
      </c>
    </row>
    <row r="88" spans="1:10" ht="14.4" customHeight="1" x14ac:dyDescent="0.3">
      <c r="A88" s="648" t="s">
        <v>565</v>
      </c>
      <c r="B88" s="649" t="s">
        <v>348</v>
      </c>
      <c r="C88" s="650">
        <v>1673.1192200000041</v>
      </c>
      <c r="D88" s="650">
        <v>1426.9457800000018</v>
      </c>
      <c r="E88" s="650"/>
      <c r="F88" s="650">
        <v>1660.8465099999999</v>
      </c>
      <c r="G88" s="650">
        <v>1869.2184998613332</v>
      </c>
      <c r="H88" s="650">
        <v>-208.3719898613333</v>
      </c>
      <c r="I88" s="651">
        <v>0.88852454120436364</v>
      </c>
      <c r="J88" s="652" t="s">
        <v>1</v>
      </c>
    </row>
    <row r="89" spans="1:10" ht="14.4" customHeight="1" x14ac:dyDescent="0.3">
      <c r="A89" s="648" t="s">
        <v>565</v>
      </c>
      <c r="B89" s="649" t="s">
        <v>567</v>
      </c>
      <c r="C89" s="650">
        <v>2149.762170000005</v>
      </c>
      <c r="D89" s="650">
        <v>1818.1985000000018</v>
      </c>
      <c r="E89" s="650"/>
      <c r="F89" s="650">
        <v>2100.6349299999997</v>
      </c>
      <c r="G89" s="650">
        <v>2366.2067303468998</v>
      </c>
      <c r="H89" s="650">
        <v>-265.57180034690009</v>
      </c>
      <c r="I89" s="651">
        <v>0.88776475151519596</v>
      </c>
      <c r="J89" s="652" t="s">
        <v>551</v>
      </c>
    </row>
    <row r="90" spans="1:10" ht="14.4" customHeight="1" x14ac:dyDescent="0.3">
      <c r="A90" s="648" t="s">
        <v>545</v>
      </c>
      <c r="B90" s="649" t="s">
        <v>545</v>
      </c>
      <c r="C90" s="650" t="s">
        <v>545</v>
      </c>
      <c r="D90" s="650" t="s">
        <v>545</v>
      </c>
      <c r="E90" s="650"/>
      <c r="F90" s="650" t="s">
        <v>545</v>
      </c>
      <c r="G90" s="650" t="s">
        <v>545</v>
      </c>
      <c r="H90" s="650" t="s">
        <v>545</v>
      </c>
      <c r="I90" s="651" t="s">
        <v>545</v>
      </c>
      <c r="J90" s="652" t="s">
        <v>552</v>
      </c>
    </row>
    <row r="91" spans="1:10" ht="14.4" customHeight="1" x14ac:dyDescent="0.3">
      <c r="A91" s="648" t="s">
        <v>3745</v>
      </c>
      <c r="B91" s="649" t="s">
        <v>3746</v>
      </c>
      <c r="C91" s="650" t="s">
        <v>545</v>
      </c>
      <c r="D91" s="650" t="s">
        <v>545</v>
      </c>
      <c r="E91" s="650"/>
      <c r="F91" s="650" t="s">
        <v>545</v>
      </c>
      <c r="G91" s="650" t="s">
        <v>545</v>
      </c>
      <c r="H91" s="650" t="s">
        <v>545</v>
      </c>
      <c r="I91" s="651" t="s">
        <v>545</v>
      </c>
      <c r="J91" s="652" t="s">
        <v>0</v>
      </c>
    </row>
    <row r="92" spans="1:10" ht="14.4" customHeight="1" x14ac:dyDescent="0.3">
      <c r="A92" s="648" t="s">
        <v>3745</v>
      </c>
      <c r="B92" s="649" t="s">
        <v>340</v>
      </c>
      <c r="C92" s="650">
        <v>19.111799999999999</v>
      </c>
      <c r="D92" s="650">
        <v>0</v>
      </c>
      <c r="E92" s="650"/>
      <c r="F92" s="650">
        <v>5.8075999999999999</v>
      </c>
      <c r="G92" s="650">
        <v>8.3678354318181665</v>
      </c>
      <c r="H92" s="650">
        <v>-2.5602354318181666</v>
      </c>
      <c r="I92" s="651">
        <v>0.69403850581441495</v>
      </c>
      <c r="J92" s="652" t="s">
        <v>1</v>
      </c>
    </row>
    <row r="93" spans="1:10" ht="14.4" customHeight="1" x14ac:dyDescent="0.3">
      <c r="A93" s="648" t="s">
        <v>3745</v>
      </c>
      <c r="B93" s="649" t="s">
        <v>348</v>
      </c>
      <c r="C93" s="650">
        <v>88.394300000000001</v>
      </c>
      <c r="D93" s="650">
        <v>31.880739999999999</v>
      </c>
      <c r="E93" s="650"/>
      <c r="F93" s="650">
        <v>54.160809999999998</v>
      </c>
      <c r="G93" s="650">
        <v>55.782030775837335</v>
      </c>
      <c r="H93" s="650">
        <v>-1.6212207758373367</v>
      </c>
      <c r="I93" s="651">
        <v>0.97093650494094974</v>
      </c>
      <c r="J93" s="652" t="s">
        <v>1</v>
      </c>
    </row>
    <row r="94" spans="1:10" ht="14.4" customHeight="1" x14ac:dyDescent="0.3">
      <c r="A94" s="648" t="s">
        <v>3745</v>
      </c>
      <c r="B94" s="649" t="s">
        <v>3747</v>
      </c>
      <c r="C94" s="650">
        <v>107.5061</v>
      </c>
      <c r="D94" s="650">
        <v>31.880739999999999</v>
      </c>
      <c r="E94" s="650"/>
      <c r="F94" s="650">
        <v>59.968409999999999</v>
      </c>
      <c r="G94" s="650">
        <v>64.149866207655506</v>
      </c>
      <c r="H94" s="650">
        <v>-4.1814562076555077</v>
      </c>
      <c r="I94" s="651">
        <v>0.93481738225111832</v>
      </c>
      <c r="J94" s="652" t="s">
        <v>551</v>
      </c>
    </row>
    <row r="95" spans="1:10" ht="14.4" customHeight="1" x14ac:dyDescent="0.3">
      <c r="A95" s="648" t="s">
        <v>545</v>
      </c>
      <c r="B95" s="649" t="s">
        <v>545</v>
      </c>
      <c r="C95" s="650" t="s">
        <v>545</v>
      </c>
      <c r="D95" s="650" t="s">
        <v>545</v>
      </c>
      <c r="E95" s="650"/>
      <c r="F95" s="650" t="s">
        <v>545</v>
      </c>
      <c r="G95" s="650" t="s">
        <v>545</v>
      </c>
      <c r="H95" s="650" t="s">
        <v>545</v>
      </c>
      <c r="I95" s="651" t="s">
        <v>545</v>
      </c>
      <c r="J95" s="652" t="s">
        <v>552</v>
      </c>
    </row>
    <row r="96" spans="1:10" ht="14.4" customHeight="1" x14ac:dyDescent="0.3">
      <c r="A96" s="648" t="s">
        <v>568</v>
      </c>
      <c r="B96" s="649" t="s">
        <v>569</v>
      </c>
      <c r="C96" s="650" t="s">
        <v>545</v>
      </c>
      <c r="D96" s="650" t="s">
        <v>545</v>
      </c>
      <c r="E96" s="650"/>
      <c r="F96" s="650" t="s">
        <v>545</v>
      </c>
      <c r="G96" s="650" t="s">
        <v>545</v>
      </c>
      <c r="H96" s="650" t="s">
        <v>545</v>
      </c>
      <c r="I96" s="651" t="s">
        <v>545</v>
      </c>
      <c r="J96" s="652" t="s">
        <v>0</v>
      </c>
    </row>
    <row r="97" spans="1:10" ht="14.4" customHeight="1" x14ac:dyDescent="0.3">
      <c r="A97" s="648" t="s">
        <v>568</v>
      </c>
      <c r="B97" s="649" t="s">
        <v>337</v>
      </c>
      <c r="C97" s="650">
        <v>0.56406000000000001</v>
      </c>
      <c r="D97" s="650">
        <v>0</v>
      </c>
      <c r="E97" s="650"/>
      <c r="F97" s="650">
        <v>0</v>
      </c>
      <c r="G97" s="650">
        <v>0.40683020214599996</v>
      </c>
      <c r="H97" s="650">
        <v>-0.40683020214599996</v>
      </c>
      <c r="I97" s="651">
        <v>0</v>
      </c>
      <c r="J97" s="652" t="s">
        <v>1</v>
      </c>
    </row>
    <row r="98" spans="1:10" ht="14.4" customHeight="1" x14ac:dyDescent="0.3">
      <c r="A98" s="648" t="s">
        <v>568</v>
      </c>
      <c r="B98" s="649" t="s">
        <v>338</v>
      </c>
      <c r="C98" s="650">
        <v>0</v>
      </c>
      <c r="D98" s="650">
        <v>0</v>
      </c>
      <c r="E98" s="650"/>
      <c r="F98" s="650" t="s">
        <v>545</v>
      </c>
      <c r="G98" s="650" t="s">
        <v>545</v>
      </c>
      <c r="H98" s="650" t="s">
        <v>545</v>
      </c>
      <c r="I98" s="651" t="s">
        <v>545</v>
      </c>
      <c r="J98" s="652" t="s">
        <v>1</v>
      </c>
    </row>
    <row r="99" spans="1:10" ht="14.4" customHeight="1" x14ac:dyDescent="0.3">
      <c r="A99" s="648" t="s">
        <v>568</v>
      </c>
      <c r="B99" s="649" t="s">
        <v>339</v>
      </c>
      <c r="C99" s="650">
        <v>0.13685</v>
      </c>
      <c r="D99" s="650">
        <v>0.57684999999999997</v>
      </c>
      <c r="E99" s="650"/>
      <c r="F99" s="650">
        <v>0.9073500000000001</v>
      </c>
      <c r="G99" s="650">
        <v>2.2263100936411666</v>
      </c>
      <c r="H99" s="650">
        <v>-1.3189600936411665</v>
      </c>
      <c r="I99" s="651">
        <v>0.4075577802892742</v>
      </c>
      <c r="J99" s="652" t="s">
        <v>1</v>
      </c>
    </row>
    <row r="100" spans="1:10" ht="14.4" customHeight="1" x14ac:dyDescent="0.3">
      <c r="A100" s="648" t="s">
        <v>568</v>
      </c>
      <c r="B100" s="649" t="s">
        <v>340</v>
      </c>
      <c r="C100" s="650">
        <v>4.5970000000000004</v>
      </c>
      <c r="D100" s="650">
        <v>19.892139999999998</v>
      </c>
      <c r="E100" s="650"/>
      <c r="F100" s="650">
        <v>17.345420000000001</v>
      </c>
      <c r="G100" s="650">
        <v>42.240488539446837</v>
      </c>
      <c r="H100" s="650">
        <v>-24.895068539446836</v>
      </c>
      <c r="I100" s="651">
        <v>0.41063492870831148</v>
      </c>
      <c r="J100" s="652" t="s">
        <v>1</v>
      </c>
    </row>
    <row r="101" spans="1:10" ht="14.4" customHeight="1" x14ac:dyDescent="0.3">
      <c r="A101" s="648" t="s">
        <v>568</v>
      </c>
      <c r="B101" s="649" t="s">
        <v>341</v>
      </c>
      <c r="C101" s="650">
        <v>0</v>
      </c>
      <c r="D101" s="650">
        <v>0</v>
      </c>
      <c r="E101" s="650"/>
      <c r="F101" s="650">
        <v>0</v>
      </c>
      <c r="G101" s="650">
        <v>4.618837084650167</v>
      </c>
      <c r="H101" s="650">
        <v>-4.618837084650167</v>
      </c>
      <c r="I101" s="651">
        <v>0</v>
      </c>
      <c r="J101" s="652" t="s">
        <v>1</v>
      </c>
    </row>
    <row r="102" spans="1:10" ht="14.4" customHeight="1" x14ac:dyDescent="0.3">
      <c r="A102" s="648" t="s">
        <v>568</v>
      </c>
      <c r="B102" s="649" t="s">
        <v>343</v>
      </c>
      <c r="C102" s="650">
        <v>0</v>
      </c>
      <c r="D102" s="650">
        <v>0</v>
      </c>
      <c r="E102" s="650"/>
      <c r="F102" s="650">
        <v>7.9000000000000001E-2</v>
      </c>
      <c r="G102" s="650">
        <v>1.2797529010688333</v>
      </c>
      <c r="H102" s="650">
        <v>-1.2007529010688334</v>
      </c>
      <c r="I102" s="651">
        <v>6.1730666860782428E-2</v>
      </c>
      <c r="J102" s="652" t="s">
        <v>1</v>
      </c>
    </row>
    <row r="103" spans="1:10" ht="14.4" customHeight="1" x14ac:dyDescent="0.3">
      <c r="A103" s="648" t="s">
        <v>568</v>
      </c>
      <c r="B103" s="649" t="s">
        <v>344</v>
      </c>
      <c r="C103" s="650" t="s">
        <v>545</v>
      </c>
      <c r="D103" s="650">
        <v>0</v>
      </c>
      <c r="E103" s="650"/>
      <c r="F103" s="650">
        <v>0.73263999999999996</v>
      </c>
      <c r="G103" s="650">
        <v>0.84608082921933336</v>
      </c>
      <c r="H103" s="650">
        <v>-0.11344082921933341</v>
      </c>
      <c r="I103" s="651">
        <v>0.86592199550957372</v>
      </c>
      <c r="J103" s="652" t="s">
        <v>1</v>
      </c>
    </row>
    <row r="104" spans="1:10" ht="14.4" customHeight="1" x14ac:dyDescent="0.3">
      <c r="A104" s="648" t="s">
        <v>568</v>
      </c>
      <c r="B104" s="649" t="s">
        <v>347</v>
      </c>
      <c r="C104" s="650" t="s">
        <v>545</v>
      </c>
      <c r="D104" s="650">
        <v>0.13919999999999999</v>
      </c>
      <c r="E104" s="650"/>
      <c r="F104" s="650">
        <v>0</v>
      </c>
      <c r="G104" s="650">
        <v>2.1228077230999998E-2</v>
      </c>
      <c r="H104" s="650">
        <v>-2.1228077230999998E-2</v>
      </c>
      <c r="I104" s="651">
        <v>0</v>
      </c>
      <c r="J104" s="652" t="s">
        <v>1</v>
      </c>
    </row>
    <row r="105" spans="1:10" ht="14.4" customHeight="1" x14ac:dyDescent="0.3">
      <c r="A105" s="648" t="s">
        <v>568</v>
      </c>
      <c r="B105" s="649" t="s">
        <v>348</v>
      </c>
      <c r="C105" s="650">
        <v>0</v>
      </c>
      <c r="D105" s="650" t="s">
        <v>545</v>
      </c>
      <c r="E105" s="650"/>
      <c r="F105" s="650" t="s">
        <v>545</v>
      </c>
      <c r="G105" s="650" t="s">
        <v>545</v>
      </c>
      <c r="H105" s="650" t="s">
        <v>545</v>
      </c>
      <c r="I105" s="651" t="s">
        <v>545</v>
      </c>
      <c r="J105" s="652" t="s">
        <v>1</v>
      </c>
    </row>
    <row r="106" spans="1:10" ht="14.4" customHeight="1" x14ac:dyDescent="0.3">
      <c r="A106" s="648" t="s">
        <v>568</v>
      </c>
      <c r="B106" s="649" t="s">
        <v>570</v>
      </c>
      <c r="C106" s="650">
        <v>5.2979100000000008</v>
      </c>
      <c r="D106" s="650">
        <v>20.608189999999997</v>
      </c>
      <c r="E106" s="650"/>
      <c r="F106" s="650">
        <v>19.064410000000002</v>
      </c>
      <c r="G106" s="650">
        <v>51.639527727403333</v>
      </c>
      <c r="H106" s="650">
        <v>-32.575117727403331</v>
      </c>
      <c r="I106" s="651">
        <v>0.36918250106077505</v>
      </c>
      <c r="J106" s="652" t="s">
        <v>551</v>
      </c>
    </row>
    <row r="107" spans="1:10" ht="14.4" customHeight="1" x14ac:dyDescent="0.3">
      <c r="A107" s="648" t="s">
        <v>545</v>
      </c>
      <c r="B107" s="649" t="s">
        <v>545</v>
      </c>
      <c r="C107" s="650" t="s">
        <v>545</v>
      </c>
      <c r="D107" s="650" t="s">
        <v>545</v>
      </c>
      <c r="E107" s="650"/>
      <c r="F107" s="650" t="s">
        <v>545</v>
      </c>
      <c r="G107" s="650" t="s">
        <v>545</v>
      </c>
      <c r="H107" s="650" t="s">
        <v>545</v>
      </c>
      <c r="I107" s="651" t="s">
        <v>545</v>
      </c>
      <c r="J107" s="652" t="s">
        <v>552</v>
      </c>
    </row>
    <row r="108" spans="1:10" ht="14.4" customHeight="1" x14ac:dyDescent="0.3">
      <c r="A108" s="648" t="s">
        <v>543</v>
      </c>
      <c r="B108" s="649" t="s">
        <v>546</v>
      </c>
      <c r="C108" s="650">
        <v>2579.4266300000054</v>
      </c>
      <c r="D108" s="650">
        <v>2233.8722700000021</v>
      </c>
      <c r="E108" s="650"/>
      <c r="F108" s="650">
        <v>2540.2379300000002</v>
      </c>
      <c r="G108" s="650">
        <v>2999.4683407292864</v>
      </c>
      <c r="H108" s="650">
        <v>-459.23041072928618</v>
      </c>
      <c r="I108" s="651">
        <v>0.84689606338114254</v>
      </c>
      <c r="J108" s="652" t="s">
        <v>547</v>
      </c>
    </row>
  </sheetData>
  <mergeCells count="3">
    <mergeCell ref="A1:I1"/>
    <mergeCell ref="F3:I3"/>
    <mergeCell ref="C4:D4"/>
  </mergeCells>
  <conditionalFormatting sqref="F21 F109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108">
    <cfRule type="expression" dxfId="33" priority="5">
      <formula>$H22&gt;0</formula>
    </cfRule>
  </conditionalFormatting>
  <conditionalFormatting sqref="A22:A108">
    <cfRule type="expression" dxfId="32" priority="2">
      <formula>AND($J22&lt;&gt;"mezeraKL",$J22&lt;&gt;"")</formula>
    </cfRule>
  </conditionalFormatting>
  <conditionalFormatting sqref="I22:I108">
    <cfRule type="expression" dxfId="31" priority="6">
      <formula>$I22&gt;1</formula>
    </cfRule>
  </conditionalFormatting>
  <conditionalFormatting sqref="B22:B108">
    <cfRule type="expression" dxfId="30" priority="1">
      <formula>OR($J22="NS",$J22="SumaNS",$J22="Účet")</formula>
    </cfRule>
  </conditionalFormatting>
  <conditionalFormatting sqref="A22:D108 F22:I108">
    <cfRule type="expression" dxfId="29" priority="8">
      <formula>AND($J22&lt;&gt;"",$J22&lt;&gt;"mezeraKL")</formula>
    </cfRule>
  </conditionalFormatting>
  <conditionalFormatting sqref="B22:D108 F22:I108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08 F22:I108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4190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7.4455793550025406</v>
      </c>
      <c r="J3" s="207">
        <f>SUBTOTAL(9,J5:J1048576)</f>
        <v>157520</v>
      </c>
      <c r="K3" s="208">
        <f>SUBTOTAL(9,K5:K1048576)</f>
        <v>1172827.6600000001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543</v>
      </c>
      <c r="B5" s="740" t="s">
        <v>2184</v>
      </c>
      <c r="C5" s="743" t="s">
        <v>548</v>
      </c>
      <c r="D5" s="758" t="s">
        <v>2185</v>
      </c>
      <c r="E5" s="743" t="s">
        <v>4166</v>
      </c>
      <c r="F5" s="758" t="s">
        <v>4167</v>
      </c>
      <c r="G5" s="743" t="s">
        <v>3748</v>
      </c>
      <c r="H5" s="743" t="s">
        <v>3749</v>
      </c>
      <c r="I5" s="229">
        <v>3.27</v>
      </c>
      <c r="J5" s="229">
        <v>40</v>
      </c>
      <c r="K5" s="753">
        <v>130.80000000000001</v>
      </c>
    </row>
    <row r="6" spans="1:11" ht="14.4" customHeight="1" x14ac:dyDescent="0.3">
      <c r="A6" s="664" t="s">
        <v>543</v>
      </c>
      <c r="B6" s="665" t="s">
        <v>2184</v>
      </c>
      <c r="C6" s="666" t="s">
        <v>548</v>
      </c>
      <c r="D6" s="667" t="s">
        <v>2185</v>
      </c>
      <c r="E6" s="666" t="s">
        <v>4166</v>
      </c>
      <c r="F6" s="667" t="s">
        <v>4167</v>
      </c>
      <c r="G6" s="666" t="s">
        <v>3750</v>
      </c>
      <c r="H6" s="666" t="s">
        <v>3751</v>
      </c>
      <c r="I6" s="668">
        <v>28.74</v>
      </c>
      <c r="J6" s="668">
        <v>70</v>
      </c>
      <c r="K6" s="669">
        <v>2011.8</v>
      </c>
    </row>
    <row r="7" spans="1:11" ht="14.4" customHeight="1" x14ac:dyDescent="0.3">
      <c r="A7" s="664" t="s">
        <v>543</v>
      </c>
      <c r="B7" s="665" t="s">
        <v>2184</v>
      </c>
      <c r="C7" s="666" t="s">
        <v>548</v>
      </c>
      <c r="D7" s="667" t="s">
        <v>2185</v>
      </c>
      <c r="E7" s="666" t="s">
        <v>4166</v>
      </c>
      <c r="F7" s="667" t="s">
        <v>4167</v>
      </c>
      <c r="G7" s="666" t="s">
        <v>3752</v>
      </c>
      <c r="H7" s="666" t="s">
        <v>3753</v>
      </c>
      <c r="I7" s="668">
        <v>22.15</v>
      </c>
      <c r="J7" s="668">
        <v>75</v>
      </c>
      <c r="K7" s="669">
        <v>1661.25</v>
      </c>
    </row>
    <row r="8" spans="1:11" ht="14.4" customHeight="1" x14ac:dyDescent="0.3">
      <c r="A8" s="664" t="s">
        <v>543</v>
      </c>
      <c r="B8" s="665" t="s">
        <v>2184</v>
      </c>
      <c r="C8" s="666" t="s">
        <v>548</v>
      </c>
      <c r="D8" s="667" t="s">
        <v>2185</v>
      </c>
      <c r="E8" s="666" t="s">
        <v>4166</v>
      </c>
      <c r="F8" s="667" t="s">
        <v>4167</v>
      </c>
      <c r="G8" s="666" t="s">
        <v>3754</v>
      </c>
      <c r="H8" s="666" t="s">
        <v>3755</v>
      </c>
      <c r="I8" s="668">
        <v>8.59</v>
      </c>
      <c r="J8" s="668">
        <v>50</v>
      </c>
      <c r="K8" s="669">
        <v>429.5</v>
      </c>
    </row>
    <row r="9" spans="1:11" ht="14.4" customHeight="1" x14ac:dyDescent="0.3">
      <c r="A9" s="664" t="s">
        <v>543</v>
      </c>
      <c r="B9" s="665" t="s">
        <v>2184</v>
      </c>
      <c r="C9" s="666" t="s">
        <v>548</v>
      </c>
      <c r="D9" s="667" t="s">
        <v>2185</v>
      </c>
      <c r="E9" s="666" t="s">
        <v>4166</v>
      </c>
      <c r="F9" s="667" t="s">
        <v>4167</v>
      </c>
      <c r="G9" s="666" t="s">
        <v>3756</v>
      </c>
      <c r="H9" s="666" t="s">
        <v>3757</v>
      </c>
      <c r="I9" s="668">
        <v>109.30000000000001</v>
      </c>
      <c r="J9" s="668">
        <v>4</v>
      </c>
      <c r="K9" s="669">
        <v>437.20000000000005</v>
      </c>
    </row>
    <row r="10" spans="1:11" ht="14.4" customHeight="1" x14ac:dyDescent="0.3">
      <c r="A10" s="664" t="s">
        <v>543</v>
      </c>
      <c r="B10" s="665" t="s">
        <v>2184</v>
      </c>
      <c r="C10" s="666" t="s">
        <v>548</v>
      </c>
      <c r="D10" s="667" t="s">
        <v>2185</v>
      </c>
      <c r="E10" s="666" t="s">
        <v>4166</v>
      </c>
      <c r="F10" s="667" t="s">
        <v>4167</v>
      </c>
      <c r="G10" s="666" t="s">
        <v>3758</v>
      </c>
      <c r="H10" s="666" t="s">
        <v>3759</v>
      </c>
      <c r="I10" s="668">
        <v>0.67</v>
      </c>
      <c r="J10" s="668">
        <v>600</v>
      </c>
      <c r="K10" s="669">
        <v>402</v>
      </c>
    </row>
    <row r="11" spans="1:11" ht="14.4" customHeight="1" x14ac:dyDescent="0.3">
      <c r="A11" s="664" t="s">
        <v>543</v>
      </c>
      <c r="B11" s="665" t="s">
        <v>2184</v>
      </c>
      <c r="C11" s="666" t="s">
        <v>548</v>
      </c>
      <c r="D11" s="667" t="s">
        <v>2185</v>
      </c>
      <c r="E11" s="666" t="s">
        <v>4166</v>
      </c>
      <c r="F11" s="667" t="s">
        <v>4167</v>
      </c>
      <c r="G11" s="666" t="s">
        <v>3760</v>
      </c>
      <c r="H11" s="666" t="s">
        <v>3761</v>
      </c>
      <c r="I11" s="668">
        <v>8.58</v>
      </c>
      <c r="J11" s="668">
        <v>96</v>
      </c>
      <c r="K11" s="669">
        <v>823.68</v>
      </c>
    </row>
    <row r="12" spans="1:11" ht="14.4" customHeight="1" x14ac:dyDescent="0.3">
      <c r="A12" s="664" t="s">
        <v>543</v>
      </c>
      <c r="B12" s="665" t="s">
        <v>2184</v>
      </c>
      <c r="C12" s="666" t="s">
        <v>548</v>
      </c>
      <c r="D12" s="667" t="s">
        <v>2185</v>
      </c>
      <c r="E12" s="666" t="s">
        <v>4166</v>
      </c>
      <c r="F12" s="667" t="s">
        <v>4167</v>
      </c>
      <c r="G12" s="666" t="s">
        <v>3762</v>
      </c>
      <c r="H12" s="666" t="s">
        <v>3763</v>
      </c>
      <c r="I12" s="668">
        <v>27.88</v>
      </c>
      <c r="J12" s="668">
        <v>4</v>
      </c>
      <c r="K12" s="669">
        <v>111.52</v>
      </c>
    </row>
    <row r="13" spans="1:11" ht="14.4" customHeight="1" x14ac:dyDescent="0.3">
      <c r="A13" s="664" t="s">
        <v>543</v>
      </c>
      <c r="B13" s="665" t="s">
        <v>2184</v>
      </c>
      <c r="C13" s="666" t="s">
        <v>548</v>
      </c>
      <c r="D13" s="667" t="s">
        <v>2185</v>
      </c>
      <c r="E13" s="666" t="s">
        <v>4166</v>
      </c>
      <c r="F13" s="667" t="s">
        <v>4167</v>
      </c>
      <c r="G13" s="666" t="s">
        <v>3764</v>
      </c>
      <c r="H13" s="666" t="s">
        <v>3765</v>
      </c>
      <c r="I13" s="668">
        <v>0.625</v>
      </c>
      <c r="J13" s="668">
        <v>2000</v>
      </c>
      <c r="K13" s="669">
        <v>1250</v>
      </c>
    </row>
    <row r="14" spans="1:11" ht="14.4" customHeight="1" x14ac:dyDescent="0.3">
      <c r="A14" s="664" t="s">
        <v>543</v>
      </c>
      <c r="B14" s="665" t="s">
        <v>2184</v>
      </c>
      <c r="C14" s="666" t="s">
        <v>548</v>
      </c>
      <c r="D14" s="667" t="s">
        <v>2185</v>
      </c>
      <c r="E14" s="666" t="s">
        <v>4166</v>
      </c>
      <c r="F14" s="667" t="s">
        <v>4167</v>
      </c>
      <c r="G14" s="666" t="s">
        <v>3766</v>
      </c>
      <c r="H14" s="666" t="s">
        <v>3767</v>
      </c>
      <c r="I14" s="668">
        <v>1.29</v>
      </c>
      <c r="J14" s="668">
        <v>4000</v>
      </c>
      <c r="K14" s="669">
        <v>5160</v>
      </c>
    </row>
    <row r="15" spans="1:11" ht="14.4" customHeight="1" x14ac:dyDescent="0.3">
      <c r="A15" s="664" t="s">
        <v>543</v>
      </c>
      <c r="B15" s="665" t="s">
        <v>2184</v>
      </c>
      <c r="C15" s="666" t="s">
        <v>548</v>
      </c>
      <c r="D15" s="667" t="s">
        <v>2185</v>
      </c>
      <c r="E15" s="666" t="s">
        <v>4166</v>
      </c>
      <c r="F15" s="667" t="s">
        <v>4167</v>
      </c>
      <c r="G15" s="666" t="s">
        <v>3768</v>
      </c>
      <c r="H15" s="666" t="s">
        <v>3769</v>
      </c>
      <c r="I15" s="668">
        <v>98.38</v>
      </c>
      <c r="J15" s="668">
        <v>8</v>
      </c>
      <c r="K15" s="669">
        <v>787.04</v>
      </c>
    </row>
    <row r="16" spans="1:11" ht="14.4" customHeight="1" x14ac:dyDescent="0.3">
      <c r="A16" s="664" t="s">
        <v>543</v>
      </c>
      <c r="B16" s="665" t="s">
        <v>2184</v>
      </c>
      <c r="C16" s="666" t="s">
        <v>548</v>
      </c>
      <c r="D16" s="667" t="s">
        <v>2185</v>
      </c>
      <c r="E16" s="666" t="s">
        <v>4166</v>
      </c>
      <c r="F16" s="667" t="s">
        <v>4167</v>
      </c>
      <c r="G16" s="666" t="s">
        <v>3770</v>
      </c>
      <c r="H16" s="666" t="s">
        <v>3771</v>
      </c>
      <c r="I16" s="668">
        <v>8.01</v>
      </c>
      <c r="J16" s="668">
        <v>250</v>
      </c>
      <c r="K16" s="669">
        <v>2002.53</v>
      </c>
    </row>
    <row r="17" spans="1:11" ht="14.4" customHeight="1" x14ac:dyDescent="0.3">
      <c r="A17" s="664" t="s">
        <v>543</v>
      </c>
      <c r="B17" s="665" t="s">
        <v>2184</v>
      </c>
      <c r="C17" s="666" t="s">
        <v>548</v>
      </c>
      <c r="D17" s="667" t="s">
        <v>2185</v>
      </c>
      <c r="E17" s="666" t="s">
        <v>4166</v>
      </c>
      <c r="F17" s="667" t="s">
        <v>4167</v>
      </c>
      <c r="G17" s="666" t="s">
        <v>3772</v>
      </c>
      <c r="H17" s="666" t="s">
        <v>3773</v>
      </c>
      <c r="I17" s="668">
        <v>0.86</v>
      </c>
      <c r="J17" s="668">
        <v>100</v>
      </c>
      <c r="K17" s="669">
        <v>86</v>
      </c>
    </row>
    <row r="18" spans="1:11" ht="14.4" customHeight="1" x14ac:dyDescent="0.3">
      <c r="A18" s="664" t="s">
        <v>543</v>
      </c>
      <c r="B18" s="665" t="s">
        <v>2184</v>
      </c>
      <c r="C18" s="666" t="s">
        <v>548</v>
      </c>
      <c r="D18" s="667" t="s">
        <v>2185</v>
      </c>
      <c r="E18" s="666" t="s">
        <v>4166</v>
      </c>
      <c r="F18" s="667" t="s">
        <v>4167</v>
      </c>
      <c r="G18" s="666" t="s">
        <v>3774</v>
      </c>
      <c r="H18" s="666" t="s">
        <v>3775</v>
      </c>
      <c r="I18" s="668">
        <v>9.7799999999999994</v>
      </c>
      <c r="J18" s="668">
        <v>10</v>
      </c>
      <c r="K18" s="669">
        <v>97.75</v>
      </c>
    </row>
    <row r="19" spans="1:11" ht="14.4" customHeight="1" x14ac:dyDescent="0.3">
      <c r="A19" s="664" t="s">
        <v>543</v>
      </c>
      <c r="B19" s="665" t="s">
        <v>2184</v>
      </c>
      <c r="C19" s="666" t="s">
        <v>548</v>
      </c>
      <c r="D19" s="667" t="s">
        <v>2185</v>
      </c>
      <c r="E19" s="666" t="s">
        <v>4166</v>
      </c>
      <c r="F19" s="667" t="s">
        <v>4167</v>
      </c>
      <c r="G19" s="666" t="s">
        <v>3776</v>
      </c>
      <c r="H19" s="666" t="s">
        <v>3777</v>
      </c>
      <c r="I19" s="668">
        <v>609.85</v>
      </c>
      <c r="J19" s="668">
        <v>4</v>
      </c>
      <c r="K19" s="669">
        <v>2439.4</v>
      </c>
    </row>
    <row r="20" spans="1:11" ht="14.4" customHeight="1" x14ac:dyDescent="0.3">
      <c r="A20" s="664" t="s">
        <v>543</v>
      </c>
      <c r="B20" s="665" t="s">
        <v>2184</v>
      </c>
      <c r="C20" s="666" t="s">
        <v>548</v>
      </c>
      <c r="D20" s="667" t="s">
        <v>2185</v>
      </c>
      <c r="E20" s="666" t="s">
        <v>4166</v>
      </c>
      <c r="F20" s="667" t="s">
        <v>4167</v>
      </c>
      <c r="G20" s="666" t="s">
        <v>3778</v>
      </c>
      <c r="H20" s="666" t="s">
        <v>3779</v>
      </c>
      <c r="I20" s="668">
        <v>122.08</v>
      </c>
      <c r="J20" s="668">
        <v>10</v>
      </c>
      <c r="K20" s="669">
        <v>1220.8</v>
      </c>
    </row>
    <row r="21" spans="1:11" ht="14.4" customHeight="1" x14ac:dyDescent="0.3">
      <c r="A21" s="664" t="s">
        <v>543</v>
      </c>
      <c r="B21" s="665" t="s">
        <v>2184</v>
      </c>
      <c r="C21" s="666" t="s">
        <v>548</v>
      </c>
      <c r="D21" s="667" t="s">
        <v>2185</v>
      </c>
      <c r="E21" s="666" t="s">
        <v>4168</v>
      </c>
      <c r="F21" s="667" t="s">
        <v>4169</v>
      </c>
      <c r="G21" s="666" t="s">
        <v>3780</v>
      </c>
      <c r="H21" s="666" t="s">
        <v>3781</v>
      </c>
      <c r="I21" s="668">
        <v>2.75</v>
      </c>
      <c r="J21" s="668">
        <v>20</v>
      </c>
      <c r="K21" s="669">
        <v>55</v>
      </c>
    </row>
    <row r="22" spans="1:11" ht="14.4" customHeight="1" x14ac:dyDescent="0.3">
      <c r="A22" s="664" t="s">
        <v>543</v>
      </c>
      <c r="B22" s="665" t="s">
        <v>2184</v>
      </c>
      <c r="C22" s="666" t="s">
        <v>548</v>
      </c>
      <c r="D22" s="667" t="s">
        <v>2185</v>
      </c>
      <c r="E22" s="666" t="s">
        <v>4168</v>
      </c>
      <c r="F22" s="667" t="s">
        <v>4169</v>
      </c>
      <c r="G22" s="666" t="s">
        <v>3782</v>
      </c>
      <c r="H22" s="666" t="s">
        <v>3783</v>
      </c>
      <c r="I22" s="668">
        <v>11.14</v>
      </c>
      <c r="J22" s="668">
        <v>150</v>
      </c>
      <c r="K22" s="669">
        <v>1671</v>
      </c>
    </row>
    <row r="23" spans="1:11" ht="14.4" customHeight="1" x14ac:dyDescent="0.3">
      <c r="A23" s="664" t="s">
        <v>543</v>
      </c>
      <c r="B23" s="665" t="s">
        <v>2184</v>
      </c>
      <c r="C23" s="666" t="s">
        <v>548</v>
      </c>
      <c r="D23" s="667" t="s">
        <v>2185</v>
      </c>
      <c r="E23" s="666" t="s">
        <v>4168</v>
      </c>
      <c r="F23" s="667" t="s">
        <v>4169</v>
      </c>
      <c r="G23" s="666" t="s">
        <v>3784</v>
      </c>
      <c r="H23" s="666" t="s">
        <v>3785</v>
      </c>
      <c r="I23" s="668">
        <v>1.0900000000000001</v>
      </c>
      <c r="J23" s="668">
        <v>2000</v>
      </c>
      <c r="K23" s="669">
        <v>2180</v>
      </c>
    </row>
    <row r="24" spans="1:11" ht="14.4" customHeight="1" x14ac:dyDescent="0.3">
      <c r="A24" s="664" t="s">
        <v>543</v>
      </c>
      <c r="B24" s="665" t="s">
        <v>2184</v>
      </c>
      <c r="C24" s="666" t="s">
        <v>548</v>
      </c>
      <c r="D24" s="667" t="s">
        <v>2185</v>
      </c>
      <c r="E24" s="666" t="s">
        <v>4168</v>
      </c>
      <c r="F24" s="667" t="s">
        <v>4169</v>
      </c>
      <c r="G24" s="666" t="s">
        <v>3786</v>
      </c>
      <c r="H24" s="666" t="s">
        <v>3787</v>
      </c>
      <c r="I24" s="668">
        <v>1.6749999999999998</v>
      </c>
      <c r="J24" s="668">
        <v>1800</v>
      </c>
      <c r="K24" s="669">
        <v>3016</v>
      </c>
    </row>
    <row r="25" spans="1:11" ht="14.4" customHeight="1" x14ac:dyDescent="0.3">
      <c r="A25" s="664" t="s">
        <v>543</v>
      </c>
      <c r="B25" s="665" t="s">
        <v>2184</v>
      </c>
      <c r="C25" s="666" t="s">
        <v>548</v>
      </c>
      <c r="D25" s="667" t="s">
        <v>2185</v>
      </c>
      <c r="E25" s="666" t="s">
        <v>4168</v>
      </c>
      <c r="F25" s="667" t="s">
        <v>4169</v>
      </c>
      <c r="G25" s="666" t="s">
        <v>3788</v>
      </c>
      <c r="H25" s="666" t="s">
        <v>3789</v>
      </c>
      <c r="I25" s="668">
        <v>0.47499999999999998</v>
      </c>
      <c r="J25" s="668">
        <v>500</v>
      </c>
      <c r="K25" s="669">
        <v>237</v>
      </c>
    </row>
    <row r="26" spans="1:11" ht="14.4" customHeight="1" x14ac:dyDescent="0.3">
      <c r="A26" s="664" t="s">
        <v>543</v>
      </c>
      <c r="B26" s="665" t="s">
        <v>2184</v>
      </c>
      <c r="C26" s="666" t="s">
        <v>548</v>
      </c>
      <c r="D26" s="667" t="s">
        <v>2185</v>
      </c>
      <c r="E26" s="666" t="s">
        <v>4168</v>
      </c>
      <c r="F26" s="667" t="s">
        <v>4169</v>
      </c>
      <c r="G26" s="666" t="s">
        <v>3790</v>
      </c>
      <c r="H26" s="666" t="s">
        <v>3791</v>
      </c>
      <c r="I26" s="668">
        <v>0.67</v>
      </c>
      <c r="J26" s="668">
        <v>1000</v>
      </c>
      <c r="K26" s="669">
        <v>670</v>
      </c>
    </row>
    <row r="27" spans="1:11" ht="14.4" customHeight="1" x14ac:dyDescent="0.3">
      <c r="A27" s="664" t="s">
        <v>543</v>
      </c>
      <c r="B27" s="665" t="s">
        <v>2184</v>
      </c>
      <c r="C27" s="666" t="s">
        <v>548</v>
      </c>
      <c r="D27" s="667" t="s">
        <v>2185</v>
      </c>
      <c r="E27" s="666" t="s">
        <v>4168</v>
      </c>
      <c r="F27" s="667" t="s">
        <v>4169</v>
      </c>
      <c r="G27" s="666" t="s">
        <v>3792</v>
      </c>
      <c r="H27" s="666" t="s">
        <v>3793</v>
      </c>
      <c r="I27" s="668">
        <v>3.13</v>
      </c>
      <c r="J27" s="668">
        <v>50</v>
      </c>
      <c r="K27" s="669">
        <v>156.5</v>
      </c>
    </row>
    <row r="28" spans="1:11" ht="14.4" customHeight="1" x14ac:dyDescent="0.3">
      <c r="A28" s="664" t="s">
        <v>543</v>
      </c>
      <c r="B28" s="665" t="s">
        <v>2184</v>
      </c>
      <c r="C28" s="666" t="s">
        <v>548</v>
      </c>
      <c r="D28" s="667" t="s">
        <v>2185</v>
      </c>
      <c r="E28" s="666" t="s">
        <v>4168</v>
      </c>
      <c r="F28" s="667" t="s">
        <v>4169</v>
      </c>
      <c r="G28" s="666" t="s">
        <v>3794</v>
      </c>
      <c r="H28" s="666" t="s">
        <v>3795</v>
      </c>
      <c r="I28" s="668">
        <v>6.29</v>
      </c>
      <c r="J28" s="668">
        <v>60</v>
      </c>
      <c r="K28" s="669">
        <v>377.4</v>
      </c>
    </row>
    <row r="29" spans="1:11" ht="14.4" customHeight="1" x14ac:dyDescent="0.3">
      <c r="A29" s="664" t="s">
        <v>543</v>
      </c>
      <c r="B29" s="665" t="s">
        <v>2184</v>
      </c>
      <c r="C29" s="666" t="s">
        <v>548</v>
      </c>
      <c r="D29" s="667" t="s">
        <v>2185</v>
      </c>
      <c r="E29" s="666" t="s">
        <v>4168</v>
      </c>
      <c r="F29" s="667" t="s">
        <v>4169</v>
      </c>
      <c r="G29" s="666" t="s">
        <v>3796</v>
      </c>
      <c r="H29" s="666" t="s">
        <v>3797</v>
      </c>
      <c r="I29" s="668">
        <v>6.23</v>
      </c>
      <c r="J29" s="668">
        <v>60</v>
      </c>
      <c r="K29" s="669">
        <v>373.8</v>
      </c>
    </row>
    <row r="30" spans="1:11" ht="14.4" customHeight="1" x14ac:dyDescent="0.3">
      <c r="A30" s="664" t="s">
        <v>543</v>
      </c>
      <c r="B30" s="665" t="s">
        <v>2184</v>
      </c>
      <c r="C30" s="666" t="s">
        <v>548</v>
      </c>
      <c r="D30" s="667" t="s">
        <v>2185</v>
      </c>
      <c r="E30" s="666" t="s">
        <v>4168</v>
      </c>
      <c r="F30" s="667" t="s">
        <v>4169</v>
      </c>
      <c r="G30" s="666" t="s">
        <v>3798</v>
      </c>
      <c r="H30" s="666" t="s">
        <v>3799</v>
      </c>
      <c r="I30" s="668">
        <v>81.739999999999995</v>
      </c>
      <c r="J30" s="668">
        <v>4</v>
      </c>
      <c r="K30" s="669">
        <v>326.95999999999998</v>
      </c>
    </row>
    <row r="31" spans="1:11" ht="14.4" customHeight="1" x14ac:dyDescent="0.3">
      <c r="A31" s="664" t="s">
        <v>543</v>
      </c>
      <c r="B31" s="665" t="s">
        <v>2184</v>
      </c>
      <c r="C31" s="666" t="s">
        <v>548</v>
      </c>
      <c r="D31" s="667" t="s">
        <v>2185</v>
      </c>
      <c r="E31" s="666" t="s">
        <v>4168</v>
      </c>
      <c r="F31" s="667" t="s">
        <v>4169</v>
      </c>
      <c r="G31" s="666" t="s">
        <v>3800</v>
      </c>
      <c r="H31" s="666" t="s">
        <v>3801</v>
      </c>
      <c r="I31" s="668">
        <v>80.569999999999993</v>
      </c>
      <c r="J31" s="668">
        <v>10</v>
      </c>
      <c r="K31" s="669">
        <v>805.7</v>
      </c>
    </row>
    <row r="32" spans="1:11" ht="14.4" customHeight="1" x14ac:dyDescent="0.3">
      <c r="A32" s="664" t="s">
        <v>543</v>
      </c>
      <c r="B32" s="665" t="s">
        <v>2184</v>
      </c>
      <c r="C32" s="666" t="s">
        <v>548</v>
      </c>
      <c r="D32" s="667" t="s">
        <v>2185</v>
      </c>
      <c r="E32" s="666" t="s">
        <v>4168</v>
      </c>
      <c r="F32" s="667" t="s">
        <v>4169</v>
      </c>
      <c r="G32" s="666" t="s">
        <v>3802</v>
      </c>
      <c r="H32" s="666" t="s">
        <v>3803</v>
      </c>
      <c r="I32" s="668">
        <v>6.17</v>
      </c>
      <c r="J32" s="668">
        <v>100</v>
      </c>
      <c r="K32" s="669">
        <v>617</v>
      </c>
    </row>
    <row r="33" spans="1:11" ht="14.4" customHeight="1" x14ac:dyDescent="0.3">
      <c r="A33" s="664" t="s">
        <v>543</v>
      </c>
      <c r="B33" s="665" t="s">
        <v>2184</v>
      </c>
      <c r="C33" s="666" t="s">
        <v>548</v>
      </c>
      <c r="D33" s="667" t="s">
        <v>2185</v>
      </c>
      <c r="E33" s="666" t="s">
        <v>4168</v>
      </c>
      <c r="F33" s="667" t="s">
        <v>4169</v>
      </c>
      <c r="G33" s="666" t="s">
        <v>3804</v>
      </c>
      <c r="H33" s="666" t="s">
        <v>3805</v>
      </c>
      <c r="I33" s="668">
        <v>9.68</v>
      </c>
      <c r="J33" s="668">
        <v>20</v>
      </c>
      <c r="K33" s="669">
        <v>193.6</v>
      </c>
    </row>
    <row r="34" spans="1:11" ht="14.4" customHeight="1" x14ac:dyDescent="0.3">
      <c r="A34" s="664" t="s">
        <v>543</v>
      </c>
      <c r="B34" s="665" t="s">
        <v>2184</v>
      </c>
      <c r="C34" s="666" t="s">
        <v>548</v>
      </c>
      <c r="D34" s="667" t="s">
        <v>2185</v>
      </c>
      <c r="E34" s="666" t="s">
        <v>4168</v>
      </c>
      <c r="F34" s="667" t="s">
        <v>4169</v>
      </c>
      <c r="G34" s="666" t="s">
        <v>3806</v>
      </c>
      <c r="H34" s="666" t="s">
        <v>3807</v>
      </c>
      <c r="I34" s="668">
        <v>62.81</v>
      </c>
      <c r="J34" s="668">
        <v>10</v>
      </c>
      <c r="K34" s="669">
        <v>628.12</v>
      </c>
    </row>
    <row r="35" spans="1:11" ht="14.4" customHeight="1" x14ac:dyDescent="0.3">
      <c r="A35" s="664" t="s">
        <v>543</v>
      </c>
      <c r="B35" s="665" t="s">
        <v>2184</v>
      </c>
      <c r="C35" s="666" t="s">
        <v>548</v>
      </c>
      <c r="D35" s="667" t="s">
        <v>2185</v>
      </c>
      <c r="E35" s="666" t="s">
        <v>4168</v>
      </c>
      <c r="F35" s="667" t="s">
        <v>4169</v>
      </c>
      <c r="G35" s="666" t="s">
        <v>3808</v>
      </c>
      <c r="H35" s="666" t="s">
        <v>3809</v>
      </c>
      <c r="I35" s="668">
        <v>1.99</v>
      </c>
      <c r="J35" s="668">
        <v>150</v>
      </c>
      <c r="K35" s="669">
        <v>298.5</v>
      </c>
    </row>
    <row r="36" spans="1:11" ht="14.4" customHeight="1" x14ac:dyDescent="0.3">
      <c r="A36" s="664" t="s">
        <v>543</v>
      </c>
      <c r="B36" s="665" t="s">
        <v>2184</v>
      </c>
      <c r="C36" s="666" t="s">
        <v>548</v>
      </c>
      <c r="D36" s="667" t="s">
        <v>2185</v>
      </c>
      <c r="E36" s="666" t="s">
        <v>4168</v>
      </c>
      <c r="F36" s="667" t="s">
        <v>4169</v>
      </c>
      <c r="G36" s="666" t="s">
        <v>3810</v>
      </c>
      <c r="H36" s="666" t="s">
        <v>3811</v>
      </c>
      <c r="I36" s="668">
        <v>2.0299999999999998</v>
      </c>
      <c r="J36" s="668">
        <v>50</v>
      </c>
      <c r="K36" s="669">
        <v>101.5</v>
      </c>
    </row>
    <row r="37" spans="1:11" ht="14.4" customHeight="1" x14ac:dyDescent="0.3">
      <c r="A37" s="664" t="s">
        <v>543</v>
      </c>
      <c r="B37" s="665" t="s">
        <v>2184</v>
      </c>
      <c r="C37" s="666" t="s">
        <v>548</v>
      </c>
      <c r="D37" s="667" t="s">
        <v>2185</v>
      </c>
      <c r="E37" s="666" t="s">
        <v>4168</v>
      </c>
      <c r="F37" s="667" t="s">
        <v>4169</v>
      </c>
      <c r="G37" s="666" t="s">
        <v>3812</v>
      </c>
      <c r="H37" s="666" t="s">
        <v>3813</v>
      </c>
      <c r="I37" s="668">
        <v>3.1</v>
      </c>
      <c r="J37" s="668">
        <v>50</v>
      </c>
      <c r="K37" s="669">
        <v>155</v>
      </c>
    </row>
    <row r="38" spans="1:11" ht="14.4" customHeight="1" x14ac:dyDescent="0.3">
      <c r="A38" s="664" t="s">
        <v>543</v>
      </c>
      <c r="B38" s="665" t="s">
        <v>2184</v>
      </c>
      <c r="C38" s="666" t="s">
        <v>548</v>
      </c>
      <c r="D38" s="667" t="s">
        <v>2185</v>
      </c>
      <c r="E38" s="666" t="s">
        <v>4168</v>
      </c>
      <c r="F38" s="667" t="s">
        <v>4169</v>
      </c>
      <c r="G38" s="666" t="s">
        <v>3814</v>
      </c>
      <c r="H38" s="666" t="s">
        <v>3815</v>
      </c>
      <c r="I38" s="668">
        <v>0.01</v>
      </c>
      <c r="J38" s="668">
        <v>200</v>
      </c>
      <c r="K38" s="669">
        <v>2</v>
      </c>
    </row>
    <row r="39" spans="1:11" ht="14.4" customHeight="1" x14ac:dyDescent="0.3">
      <c r="A39" s="664" t="s">
        <v>543</v>
      </c>
      <c r="B39" s="665" t="s">
        <v>2184</v>
      </c>
      <c r="C39" s="666" t="s">
        <v>548</v>
      </c>
      <c r="D39" s="667" t="s">
        <v>2185</v>
      </c>
      <c r="E39" s="666" t="s">
        <v>4168</v>
      </c>
      <c r="F39" s="667" t="s">
        <v>4169</v>
      </c>
      <c r="G39" s="666" t="s">
        <v>3816</v>
      </c>
      <c r="H39" s="666" t="s">
        <v>3817</v>
      </c>
      <c r="I39" s="668">
        <v>2.04</v>
      </c>
      <c r="J39" s="668">
        <v>100</v>
      </c>
      <c r="K39" s="669">
        <v>204</v>
      </c>
    </row>
    <row r="40" spans="1:11" ht="14.4" customHeight="1" x14ac:dyDescent="0.3">
      <c r="A40" s="664" t="s">
        <v>543</v>
      </c>
      <c r="B40" s="665" t="s">
        <v>2184</v>
      </c>
      <c r="C40" s="666" t="s">
        <v>548</v>
      </c>
      <c r="D40" s="667" t="s">
        <v>2185</v>
      </c>
      <c r="E40" s="666" t="s">
        <v>4168</v>
      </c>
      <c r="F40" s="667" t="s">
        <v>4169</v>
      </c>
      <c r="G40" s="666" t="s">
        <v>3818</v>
      </c>
      <c r="H40" s="666" t="s">
        <v>3819</v>
      </c>
      <c r="I40" s="668">
        <v>2.16</v>
      </c>
      <c r="J40" s="668">
        <v>50</v>
      </c>
      <c r="K40" s="669">
        <v>108</v>
      </c>
    </row>
    <row r="41" spans="1:11" ht="14.4" customHeight="1" x14ac:dyDescent="0.3">
      <c r="A41" s="664" t="s">
        <v>543</v>
      </c>
      <c r="B41" s="665" t="s">
        <v>2184</v>
      </c>
      <c r="C41" s="666" t="s">
        <v>548</v>
      </c>
      <c r="D41" s="667" t="s">
        <v>2185</v>
      </c>
      <c r="E41" s="666" t="s">
        <v>4168</v>
      </c>
      <c r="F41" s="667" t="s">
        <v>4169</v>
      </c>
      <c r="G41" s="666" t="s">
        <v>3820</v>
      </c>
      <c r="H41" s="666" t="s">
        <v>3821</v>
      </c>
      <c r="I41" s="668">
        <v>2.7</v>
      </c>
      <c r="J41" s="668">
        <v>50</v>
      </c>
      <c r="K41" s="669">
        <v>135</v>
      </c>
    </row>
    <row r="42" spans="1:11" ht="14.4" customHeight="1" x14ac:dyDescent="0.3">
      <c r="A42" s="664" t="s">
        <v>543</v>
      </c>
      <c r="B42" s="665" t="s">
        <v>2184</v>
      </c>
      <c r="C42" s="666" t="s">
        <v>548</v>
      </c>
      <c r="D42" s="667" t="s">
        <v>2185</v>
      </c>
      <c r="E42" s="666" t="s">
        <v>4168</v>
      </c>
      <c r="F42" s="667" t="s">
        <v>4169</v>
      </c>
      <c r="G42" s="666" t="s">
        <v>3822</v>
      </c>
      <c r="H42" s="666" t="s">
        <v>3823</v>
      </c>
      <c r="I42" s="668">
        <v>2.1766666666666663</v>
      </c>
      <c r="J42" s="668">
        <v>1000</v>
      </c>
      <c r="K42" s="669">
        <v>2175</v>
      </c>
    </row>
    <row r="43" spans="1:11" ht="14.4" customHeight="1" x14ac:dyDescent="0.3">
      <c r="A43" s="664" t="s">
        <v>543</v>
      </c>
      <c r="B43" s="665" t="s">
        <v>2184</v>
      </c>
      <c r="C43" s="666" t="s">
        <v>548</v>
      </c>
      <c r="D43" s="667" t="s">
        <v>2185</v>
      </c>
      <c r="E43" s="666" t="s">
        <v>4168</v>
      </c>
      <c r="F43" s="667" t="s">
        <v>4169</v>
      </c>
      <c r="G43" s="666" t="s">
        <v>3824</v>
      </c>
      <c r="H43" s="666" t="s">
        <v>3825</v>
      </c>
      <c r="I43" s="668">
        <v>39.93</v>
      </c>
      <c r="J43" s="668">
        <v>40</v>
      </c>
      <c r="K43" s="669">
        <v>1597.2</v>
      </c>
    </row>
    <row r="44" spans="1:11" ht="14.4" customHeight="1" x14ac:dyDescent="0.3">
      <c r="A44" s="664" t="s">
        <v>543</v>
      </c>
      <c r="B44" s="665" t="s">
        <v>2184</v>
      </c>
      <c r="C44" s="666" t="s">
        <v>548</v>
      </c>
      <c r="D44" s="667" t="s">
        <v>2185</v>
      </c>
      <c r="E44" s="666" t="s">
        <v>4168</v>
      </c>
      <c r="F44" s="667" t="s">
        <v>4169</v>
      </c>
      <c r="G44" s="666" t="s">
        <v>3826</v>
      </c>
      <c r="H44" s="666" t="s">
        <v>3827</v>
      </c>
      <c r="I44" s="668">
        <v>6.05</v>
      </c>
      <c r="J44" s="668">
        <v>50</v>
      </c>
      <c r="K44" s="669">
        <v>302.5</v>
      </c>
    </row>
    <row r="45" spans="1:11" ht="14.4" customHeight="1" x14ac:dyDescent="0.3">
      <c r="A45" s="664" t="s">
        <v>543</v>
      </c>
      <c r="B45" s="665" t="s">
        <v>2184</v>
      </c>
      <c r="C45" s="666" t="s">
        <v>548</v>
      </c>
      <c r="D45" s="667" t="s">
        <v>2185</v>
      </c>
      <c r="E45" s="666" t="s">
        <v>4168</v>
      </c>
      <c r="F45" s="667" t="s">
        <v>4169</v>
      </c>
      <c r="G45" s="666" t="s">
        <v>3828</v>
      </c>
      <c r="H45" s="666" t="s">
        <v>3829</v>
      </c>
      <c r="I45" s="668">
        <v>2.06</v>
      </c>
      <c r="J45" s="668">
        <v>10</v>
      </c>
      <c r="K45" s="669">
        <v>20.6</v>
      </c>
    </row>
    <row r="46" spans="1:11" ht="14.4" customHeight="1" x14ac:dyDescent="0.3">
      <c r="A46" s="664" t="s">
        <v>543</v>
      </c>
      <c r="B46" s="665" t="s">
        <v>2184</v>
      </c>
      <c r="C46" s="666" t="s">
        <v>548</v>
      </c>
      <c r="D46" s="667" t="s">
        <v>2185</v>
      </c>
      <c r="E46" s="666" t="s">
        <v>4168</v>
      </c>
      <c r="F46" s="667" t="s">
        <v>4169</v>
      </c>
      <c r="G46" s="666" t="s">
        <v>3830</v>
      </c>
      <c r="H46" s="666" t="s">
        <v>3831</v>
      </c>
      <c r="I46" s="668">
        <v>434.47</v>
      </c>
      <c r="J46" s="668">
        <v>1</v>
      </c>
      <c r="K46" s="669">
        <v>434.47</v>
      </c>
    </row>
    <row r="47" spans="1:11" ht="14.4" customHeight="1" x14ac:dyDescent="0.3">
      <c r="A47" s="664" t="s">
        <v>543</v>
      </c>
      <c r="B47" s="665" t="s">
        <v>2184</v>
      </c>
      <c r="C47" s="666" t="s">
        <v>548</v>
      </c>
      <c r="D47" s="667" t="s">
        <v>2185</v>
      </c>
      <c r="E47" s="666" t="s">
        <v>4168</v>
      </c>
      <c r="F47" s="667" t="s">
        <v>4169</v>
      </c>
      <c r="G47" s="666" t="s">
        <v>3832</v>
      </c>
      <c r="H47" s="666" t="s">
        <v>3833</v>
      </c>
      <c r="I47" s="668">
        <v>34.5</v>
      </c>
      <c r="J47" s="668">
        <v>6</v>
      </c>
      <c r="K47" s="669">
        <v>207</v>
      </c>
    </row>
    <row r="48" spans="1:11" ht="14.4" customHeight="1" x14ac:dyDescent="0.3">
      <c r="A48" s="664" t="s">
        <v>543</v>
      </c>
      <c r="B48" s="665" t="s">
        <v>2184</v>
      </c>
      <c r="C48" s="666" t="s">
        <v>548</v>
      </c>
      <c r="D48" s="667" t="s">
        <v>2185</v>
      </c>
      <c r="E48" s="666" t="s">
        <v>4168</v>
      </c>
      <c r="F48" s="667" t="s">
        <v>4169</v>
      </c>
      <c r="G48" s="666" t="s">
        <v>3834</v>
      </c>
      <c r="H48" s="666" t="s">
        <v>3835</v>
      </c>
      <c r="I48" s="668">
        <v>17.98</v>
      </c>
      <c r="J48" s="668">
        <v>250</v>
      </c>
      <c r="K48" s="669">
        <v>4495</v>
      </c>
    </row>
    <row r="49" spans="1:11" ht="14.4" customHeight="1" x14ac:dyDescent="0.3">
      <c r="A49" s="664" t="s">
        <v>543</v>
      </c>
      <c r="B49" s="665" t="s">
        <v>2184</v>
      </c>
      <c r="C49" s="666" t="s">
        <v>548</v>
      </c>
      <c r="D49" s="667" t="s">
        <v>2185</v>
      </c>
      <c r="E49" s="666" t="s">
        <v>4168</v>
      </c>
      <c r="F49" s="667" t="s">
        <v>4169</v>
      </c>
      <c r="G49" s="666" t="s">
        <v>3836</v>
      </c>
      <c r="H49" s="666" t="s">
        <v>3837</v>
      </c>
      <c r="I49" s="668">
        <v>15</v>
      </c>
      <c r="J49" s="668">
        <v>6</v>
      </c>
      <c r="K49" s="669">
        <v>90</v>
      </c>
    </row>
    <row r="50" spans="1:11" ht="14.4" customHeight="1" x14ac:dyDescent="0.3">
      <c r="A50" s="664" t="s">
        <v>543</v>
      </c>
      <c r="B50" s="665" t="s">
        <v>2184</v>
      </c>
      <c r="C50" s="666" t="s">
        <v>548</v>
      </c>
      <c r="D50" s="667" t="s">
        <v>2185</v>
      </c>
      <c r="E50" s="666" t="s">
        <v>4168</v>
      </c>
      <c r="F50" s="667" t="s">
        <v>4169</v>
      </c>
      <c r="G50" s="666" t="s">
        <v>3838</v>
      </c>
      <c r="H50" s="666" t="s">
        <v>3839</v>
      </c>
      <c r="I50" s="668">
        <v>12.1</v>
      </c>
      <c r="J50" s="668">
        <v>25</v>
      </c>
      <c r="K50" s="669">
        <v>302.5</v>
      </c>
    </row>
    <row r="51" spans="1:11" ht="14.4" customHeight="1" x14ac:dyDescent="0.3">
      <c r="A51" s="664" t="s">
        <v>543</v>
      </c>
      <c r="B51" s="665" t="s">
        <v>2184</v>
      </c>
      <c r="C51" s="666" t="s">
        <v>548</v>
      </c>
      <c r="D51" s="667" t="s">
        <v>2185</v>
      </c>
      <c r="E51" s="666" t="s">
        <v>4168</v>
      </c>
      <c r="F51" s="667" t="s">
        <v>4169</v>
      </c>
      <c r="G51" s="666" t="s">
        <v>3840</v>
      </c>
      <c r="H51" s="666" t="s">
        <v>3841</v>
      </c>
      <c r="I51" s="668">
        <v>1.9350000000000001</v>
      </c>
      <c r="J51" s="668">
        <v>200</v>
      </c>
      <c r="K51" s="669">
        <v>387</v>
      </c>
    </row>
    <row r="52" spans="1:11" ht="14.4" customHeight="1" x14ac:dyDescent="0.3">
      <c r="A52" s="664" t="s">
        <v>543</v>
      </c>
      <c r="B52" s="665" t="s">
        <v>2184</v>
      </c>
      <c r="C52" s="666" t="s">
        <v>548</v>
      </c>
      <c r="D52" s="667" t="s">
        <v>2185</v>
      </c>
      <c r="E52" s="666" t="s">
        <v>4168</v>
      </c>
      <c r="F52" s="667" t="s">
        <v>4169</v>
      </c>
      <c r="G52" s="666" t="s">
        <v>3842</v>
      </c>
      <c r="H52" s="666" t="s">
        <v>3843</v>
      </c>
      <c r="I52" s="668">
        <v>13.2</v>
      </c>
      <c r="J52" s="668">
        <v>20</v>
      </c>
      <c r="K52" s="669">
        <v>264</v>
      </c>
    </row>
    <row r="53" spans="1:11" ht="14.4" customHeight="1" x14ac:dyDescent="0.3">
      <c r="A53" s="664" t="s">
        <v>543</v>
      </c>
      <c r="B53" s="665" t="s">
        <v>2184</v>
      </c>
      <c r="C53" s="666" t="s">
        <v>548</v>
      </c>
      <c r="D53" s="667" t="s">
        <v>2185</v>
      </c>
      <c r="E53" s="666" t="s">
        <v>4168</v>
      </c>
      <c r="F53" s="667" t="s">
        <v>4169</v>
      </c>
      <c r="G53" s="666" t="s">
        <v>3844</v>
      </c>
      <c r="H53" s="666" t="s">
        <v>3845</v>
      </c>
      <c r="I53" s="668">
        <v>13.2</v>
      </c>
      <c r="J53" s="668">
        <v>40</v>
      </c>
      <c r="K53" s="669">
        <v>528</v>
      </c>
    </row>
    <row r="54" spans="1:11" ht="14.4" customHeight="1" x14ac:dyDescent="0.3">
      <c r="A54" s="664" t="s">
        <v>543</v>
      </c>
      <c r="B54" s="665" t="s">
        <v>2184</v>
      </c>
      <c r="C54" s="666" t="s">
        <v>548</v>
      </c>
      <c r="D54" s="667" t="s">
        <v>2185</v>
      </c>
      <c r="E54" s="666" t="s">
        <v>4168</v>
      </c>
      <c r="F54" s="667" t="s">
        <v>4169</v>
      </c>
      <c r="G54" s="666" t="s">
        <v>3846</v>
      </c>
      <c r="H54" s="666" t="s">
        <v>3847</v>
      </c>
      <c r="I54" s="668">
        <v>1.27</v>
      </c>
      <c r="J54" s="668">
        <v>75</v>
      </c>
      <c r="K54" s="669">
        <v>95.25</v>
      </c>
    </row>
    <row r="55" spans="1:11" ht="14.4" customHeight="1" x14ac:dyDescent="0.3">
      <c r="A55" s="664" t="s">
        <v>543</v>
      </c>
      <c r="B55" s="665" t="s">
        <v>2184</v>
      </c>
      <c r="C55" s="666" t="s">
        <v>548</v>
      </c>
      <c r="D55" s="667" t="s">
        <v>2185</v>
      </c>
      <c r="E55" s="666" t="s">
        <v>4168</v>
      </c>
      <c r="F55" s="667" t="s">
        <v>4169</v>
      </c>
      <c r="G55" s="666" t="s">
        <v>3848</v>
      </c>
      <c r="H55" s="666" t="s">
        <v>3849</v>
      </c>
      <c r="I55" s="668">
        <v>21.234999999999999</v>
      </c>
      <c r="J55" s="668">
        <v>30</v>
      </c>
      <c r="K55" s="669">
        <v>637.1</v>
      </c>
    </row>
    <row r="56" spans="1:11" ht="14.4" customHeight="1" x14ac:dyDescent="0.3">
      <c r="A56" s="664" t="s">
        <v>543</v>
      </c>
      <c r="B56" s="665" t="s">
        <v>2184</v>
      </c>
      <c r="C56" s="666" t="s">
        <v>548</v>
      </c>
      <c r="D56" s="667" t="s">
        <v>2185</v>
      </c>
      <c r="E56" s="666" t="s">
        <v>4168</v>
      </c>
      <c r="F56" s="667" t="s">
        <v>4169</v>
      </c>
      <c r="G56" s="666" t="s">
        <v>3850</v>
      </c>
      <c r="H56" s="666" t="s">
        <v>3851</v>
      </c>
      <c r="I56" s="668">
        <v>11.49</v>
      </c>
      <c r="J56" s="668">
        <v>5</v>
      </c>
      <c r="K56" s="669">
        <v>57.45</v>
      </c>
    </row>
    <row r="57" spans="1:11" ht="14.4" customHeight="1" x14ac:dyDescent="0.3">
      <c r="A57" s="664" t="s">
        <v>543</v>
      </c>
      <c r="B57" s="665" t="s">
        <v>2184</v>
      </c>
      <c r="C57" s="666" t="s">
        <v>548</v>
      </c>
      <c r="D57" s="667" t="s">
        <v>2185</v>
      </c>
      <c r="E57" s="666" t="s">
        <v>4168</v>
      </c>
      <c r="F57" s="667" t="s">
        <v>4169</v>
      </c>
      <c r="G57" s="666" t="s">
        <v>3852</v>
      </c>
      <c r="H57" s="666" t="s">
        <v>3853</v>
      </c>
      <c r="I57" s="668">
        <v>0.47</v>
      </c>
      <c r="J57" s="668">
        <v>1500</v>
      </c>
      <c r="K57" s="669">
        <v>705</v>
      </c>
    </row>
    <row r="58" spans="1:11" ht="14.4" customHeight="1" x14ac:dyDescent="0.3">
      <c r="A58" s="664" t="s">
        <v>543</v>
      </c>
      <c r="B58" s="665" t="s">
        <v>2184</v>
      </c>
      <c r="C58" s="666" t="s">
        <v>548</v>
      </c>
      <c r="D58" s="667" t="s">
        <v>2185</v>
      </c>
      <c r="E58" s="666" t="s">
        <v>4168</v>
      </c>
      <c r="F58" s="667" t="s">
        <v>4169</v>
      </c>
      <c r="G58" s="666" t="s">
        <v>3854</v>
      </c>
      <c r="H58" s="666" t="s">
        <v>3855</v>
      </c>
      <c r="I58" s="668">
        <v>4.03</v>
      </c>
      <c r="J58" s="668">
        <v>100</v>
      </c>
      <c r="K58" s="669">
        <v>403</v>
      </c>
    </row>
    <row r="59" spans="1:11" ht="14.4" customHeight="1" x14ac:dyDescent="0.3">
      <c r="A59" s="664" t="s">
        <v>543</v>
      </c>
      <c r="B59" s="665" t="s">
        <v>2184</v>
      </c>
      <c r="C59" s="666" t="s">
        <v>548</v>
      </c>
      <c r="D59" s="667" t="s">
        <v>2185</v>
      </c>
      <c r="E59" s="666" t="s">
        <v>4168</v>
      </c>
      <c r="F59" s="667" t="s">
        <v>4169</v>
      </c>
      <c r="G59" s="666" t="s">
        <v>3856</v>
      </c>
      <c r="H59" s="666" t="s">
        <v>3857</v>
      </c>
      <c r="I59" s="668">
        <v>2.9</v>
      </c>
      <c r="J59" s="668">
        <v>50</v>
      </c>
      <c r="K59" s="669">
        <v>145</v>
      </c>
    </row>
    <row r="60" spans="1:11" ht="14.4" customHeight="1" x14ac:dyDescent="0.3">
      <c r="A60" s="664" t="s">
        <v>543</v>
      </c>
      <c r="B60" s="665" t="s">
        <v>2184</v>
      </c>
      <c r="C60" s="666" t="s">
        <v>548</v>
      </c>
      <c r="D60" s="667" t="s">
        <v>2185</v>
      </c>
      <c r="E60" s="666" t="s">
        <v>4168</v>
      </c>
      <c r="F60" s="667" t="s">
        <v>4169</v>
      </c>
      <c r="G60" s="666" t="s">
        <v>3858</v>
      </c>
      <c r="H60" s="666" t="s">
        <v>3859</v>
      </c>
      <c r="I60" s="668">
        <v>1072.06</v>
      </c>
      <c r="J60" s="668">
        <v>10</v>
      </c>
      <c r="K60" s="669">
        <v>10720.6</v>
      </c>
    </row>
    <row r="61" spans="1:11" ht="14.4" customHeight="1" x14ac:dyDescent="0.3">
      <c r="A61" s="664" t="s">
        <v>543</v>
      </c>
      <c r="B61" s="665" t="s">
        <v>2184</v>
      </c>
      <c r="C61" s="666" t="s">
        <v>548</v>
      </c>
      <c r="D61" s="667" t="s">
        <v>2185</v>
      </c>
      <c r="E61" s="666" t="s">
        <v>4168</v>
      </c>
      <c r="F61" s="667" t="s">
        <v>4169</v>
      </c>
      <c r="G61" s="666" t="s">
        <v>3860</v>
      </c>
      <c r="H61" s="666" t="s">
        <v>3861</v>
      </c>
      <c r="I61" s="668">
        <v>381.2</v>
      </c>
      <c r="J61" s="668">
        <v>1</v>
      </c>
      <c r="K61" s="669">
        <v>381.2</v>
      </c>
    </row>
    <row r="62" spans="1:11" ht="14.4" customHeight="1" x14ac:dyDescent="0.3">
      <c r="A62" s="664" t="s">
        <v>543</v>
      </c>
      <c r="B62" s="665" t="s">
        <v>2184</v>
      </c>
      <c r="C62" s="666" t="s">
        <v>548</v>
      </c>
      <c r="D62" s="667" t="s">
        <v>2185</v>
      </c>
      <c r="E62" s="666" t="s">
        <v>4168</v>
      </c>
      <c r="F62" s="667" t="s">
        <v>4169</v>
      </c>
      <c r="G62" s="666" t="s">
        <v>3862</v>
      </c>
      <c r="H62" s="666" t="s">
        <v>3863</v>
      </c>
      <c r="I62" s="668">
        <v>9.1999999999999993</v>
      </c>
      <c r="J62" s="668">
        <v>250</v>
      </c>
      <c r="K62" s="669">
        <v>2300</v>
      </c>
    </row>
    <row r="63" spans="1:11" ht="14.4" customHeight="1" x14ac:dyDescent="0.3">
      <c r="A63" s="664" t="s">
        <v>543</v>
      </c>
      <c r="B63" s="665" t="s">
        <v>2184</v>
      </c>
      <c r="C63" s="666" t="s">
        <v>548</v>
      </c>
      <c r="D63" s="667" t="s">
        <v>2185</v>
      </c>
      <c r="E63" s="666" t="s">
        <v>4168</v>
      </c>
      <c r="F63" s="667" t="s">
        <v>4169</v>
      </c>
      <c r="G63" s="666" t="s">
        <v>3864</v>
      </c>
      <c r="H63" s="666" t="s">
        <v>3865</v>
      </c>
      <c r="I63" s="668">
        <v>172.5</v>
      </c>
      <c r="J63" s="668">
        <v>1</v>
      </c>
      <c r="K63" s="669">
        <v>172.5</v>
      </c>
    </row>
    <row r="64" spans="1:11" ht="14.4" customHeight="1" x14ac:dyDescent="0.3">
      <c r="A64" s="664" t="s">
        <v>543</v>
      </c>
      <c r="B64" s="665" t="s">
        <v>2184</v>
      </c>
      <c r="C64" s="666" t="s">
        <v>548</v>
      </c>
      <c r="D64" s="667" t="s">
        <v>2185</v>
      </c>
      <c r="E64" s="666" t="s">
        <v>4168</v>
      </c>
      <c r="F64" s="667" t="s">
        <v>4169</v>
      </c>
      <c r="G64" s="666" t="s">
        <v>3866</v>
      </c>
      <c r="H64" s="666" t="s">
        <v>3867</v>
      </c>
      <c r="I64" s="668">
        <v>487.9</v>
      </c>
      <c r="J64" s="668">
        <v>1</v>
      </c>
      <c r="K64" s="669">
        <v>487.9</v>
      </c>
    </row>
    <row r="65" spans="1:11" ht="14.4" customHeight="1" x14ac:dyDescent="0.3">
      <c r="A65" s="664" t="s">
        <v>543</v>
      </c>
      <c r="B65" s="665" t="s">
        <v>2184</v>
      </c>
      <c r="C65" s="666" t="s">
        <v>548</v>
      </c>
      <c r="D65" s="667" t="s">
        <v>2185</v>
      </c>
      <c r="E65" s="666" t="s">
        <v>4168</v>
      </c>
      <c r="F65" s="667" t="s">
        <v>4169</v>
      </c>
      <c r="G65" s="666" t="s">
        <v>3868</v>
      </c>
      <c r="H65" s="666" t="s">
        <v>3869</v>
      </c>
      <c r="I65" s="668">
        <v>62.92</v>
      </c>
      <c r="J65" s="668">
        <v>20</v>
      </c>
      <c r="K65" s="669">
        <v>1258.4000000000001</v>
      </c>
    </row>
    <row r="66" spans="1:11" ht="14.4" customHeight="1" x14ac:dyDescent="0.3">
      <c r="A66" s="664" t="s">
        <v>543</v>
      </c>
      <c r="B66" s="665" t="s">
        <v>2184</v>
      </c>
      <c r="C66" s="666" t="s">
        <v>548</v>
      </c>
      <c r="D66" s="667" t="s">
        <v>2185</v>
      </c>
      <c r="E66" s="666" t="s">
        <v>4168</v>
      </c>
      <c r="F66" s="667" t="s">
        <v>4169</v>
      </c>
      <c r="G66" s="666" t="s">
        <v>3870</v>
      </c>
      <c r="H66" s="666" t="s">
        <v>3871</v>
      </c>
      <c r="I66" s="668">
        <v>3.41</v>
      </c>
      <c r="J66" s="668">
        <v>400</v>
      </c>
      <c r="K66" s="669">
        <v>1364</v>
      </c>
    </row>
    <row r="67" spans="1:11" ht="14.4" customHeight="1" x14ac:dyDescent="0.3">
      <c r="A67" s="664" t="s">
        <v>543</v>
      </c>
      <c r="B67" s="665" t="s">
        <v>2184</v>
      </c>
      <c r="C67" s="666" t="s">
        <v>548</v>
      </c>
      <c r="D67" s="667" t="s">
        <v>2185</v>
      </c>
      <c r="E67" s="666" t="s">
        <v>4168</v>
      </c>
      <c r="F67" s="667" t="s">
        <v>4169</v>
      </c>
      <c r="G67" s="666" t="s">
        <v>3872</v>
      </c>
      <c r="H67" s="666" t="s">
        <v>3873</v>
      </c>
      <c r="I67" s="668">
        <v>9.44</v>
      </c>
      <c r="J67" s="668">
        <v>150</v>
      </c>
      <c r="K67" s="669">
        <v>1416</v>
      </c>
    </row>
    <row r="68" spans="1:11" ht="14.4" customHeight="1" x14ac:dyDescent="0.3">
      <c r="A68" s="664" t="s">
        <v>543</v>
      </c>
      <c r="B68" s="665" t="s">
        <v>2184</v>
      </c>
      <c r="C68" s="666" t="s">
        <v>548</v>
      </c>
      <c r="D68" s="667" t="s">
        <v>2185</v>
      </c>
      <c r="E68" s="666" t="s">
        <v>4170</v>
      </c>
      <c r="F68" s="667" t="s">
        <v>4171</v>
      </c>
      <c r="G68" s="666" t="s">
        <v>3874</v>
      </c>
      <c r="H68" s="666" t="s">
        <v>3875</v>
      </c>
      <c r="I68" s="668">
        <v>442.39</v>
      </c>
      <c r="J68" s="668">
        <v>10</v>
      </c>
      <c r="K68" s="669">
        <v>4423.8900000000003</v>
      </c>
    </row>
    <row r="69" spans="1:11" ht="14.4" customHeight="1" x14ac:dyDescent="0.3">
      <c r="A69" s="664" t="s">
        <v>543</v>
      </c>
      <c r="B69" s="665" t="s">
        <v>2184</v>
      </c>
      <c r="C69" s="666" t="s">
        <v>548</v>
      </c>
      <c r="D69" s="667" t="s">
        <v>2185</v>
      </c>
      <c r="E69" s="666" t="s">
        <v>4172</v>
      </c>
      <c r="F69" s="667" t="s">
        <v>4173</v>
      </c>
      <c r="G69" s="666" t="s">
        <v>3876</v>
      </c>
      <c r="H69" s="666" t="s">
        <v>3877</v>
      </c>
      <c r="I69" s="668">
        <v>8.17</v>
      </c>
      <c r="J69" s="668">
        <v>700</v>
      </c>
      <c r="K69" s="669">
        <v>5719</v>
      </c>
    </row>
    <row r="70" spans="1:11" ht="14.4" customHeight="1" x14ac:dyDescent="0.3">
      <c r="A70" s="664" t="s">
        <v>543</v>
      </c>
      <c r="B70" s="665" t="s">
        <v>2184</v>
      </c>
      <c r="C70" s="666" t="s">
        <v>548</v>
      </c>
      <c r="D70" s="667" t="s">
        <v>2185</v>
      </c>
      <c r="E70" s="666" t="s">
        <v>4172</v>
      </c>
      <c r="F70" s="667" t="s">
        <v>4173</v>
      </c>
      <c r="G70" s="666" t="s">
        <v>3878</v>
      </c>
      <c r="H70" s="666" t="s">
        <v>3879</v>
      </c>
      <c r="I70" s="668">
        <v>7</v>
      </c>
      <c r="J70" s="668">
        <v>3</v>
      </c>
      <c r="K70" s="669">
        <v>21</v>
      </c>
    </row>
    <row r="71" spans="1:11" ht="14.4" customHeight="1" x14ac:dyDescent="0.3">
      <c r="A71" s="664" t="s">
        <v>543</v>
      </c>
      <c r="B71" s="665" t="s">
        <v>2184</v>
      </c>
      <c r="C71" s="666" t="s">
        <v>548</v>
      </c>
      <c r="D71" s="667" t="s">
        <v>2185</v>
      </c>
      <c r="E71" s="666" t="s">
        <v>4174</v>
      </c>
      <c r="F71" s="667" t="s">
        <v>4175</v>
      </c>
      <c r="G71" s="666" t="s">
        <v>3880</v>
      </c>
      <c r="H71" s="666" t="s">
        <v>3881</v>
      </c>
      <c r="I71" s="668">
        <v>0.3</v>
      </c>
      <c r="J71" s="668">
        <v>100</v>
      </c>
      <c r="K71" s="669">
        <v>30</v>
      </c>
    </row>
    <row r="72" spans="1:11" ht="14.4" customHeight="1" x14ac:dyDescent="0.3">
      <c r="A72" s="664" t="s">
        <v>543</v>
      </c>
      <c r="B72" s="665" t="s">
        <v>2184</v>
      </c>
      <c r="C72" s="666" t="s">
        <v>548</v>
      </c>
      <c r="D72" s="667" t="s">
        <v>2185</v>
      </c>
      <c r="E72" s="666" t="s">
        <v>4174</v>
      </c>
      <c r="F72" s="667" t="s">
        <v>4175</v>
      </c>
      <c r="G72" s="666" t="s">
        <v>3882</v>
      </c>
      <c r="H72" s="666" t="s">
        <v>3883</v>
      </c>
      <c r="I72" s="668">
        <v>0.30499999999999999</v>
      </c>
      <c r="J72" s="668">
        <v>400</v>
      </c>
      <c r="K72" s="669">
        <v>122</v>
      </c>
    </row>
    <row r="73" spans="1:11" ht="14.4" customHeight="1" x14ac:dyDescent="0.3">
      <c r="A73" s="664" t="s">
        <v>543</v>
      </c>
      <c r="B73" s="665" t="s">
        <v>2184</v>
      </c>
      <c r="C73" s="666" t="s">
        <v>548</v>
      </c>
      <c r="D73" s="667" t="s">
        <v>2185</v>
      </c>
      <c r="E73" s="666" t="s">
        <v>4174</v>
      </c>
      <c r="F73" s="667" t="s">
        <v>4175</v>
      </c>
      <c r="G73" s="666" t="s">
        <v>3884</v>
      </c>
      <c r="H73" s="666" t="s">
        <v>3885</v>
      </c>
      <c r="I73" s="668">
        <v>0.31</v>
      </c>
      <c r="J73" s="668">
        <v>300</v>
      </c>
      <c r="K73" s="669">
        <v>93</v>
      </c>
    </row>
    <row r="74" spans="1:11" ht="14.4" customHeight="1" x14ac:dyDescent="0.3">
      <c r="A74" s="664" t="s">
        <v>543</v>
      </c>
      <c r="B74" s="665" t="s">
        <v>2184</v>
      </c>
      <c r="C74" s="666" t="s">
        <v>548</v>
      </c>
      <c r="D74" s="667" t="s">
        <v>2185</v>
      </c>
      <c r="E74" s="666" t="s">
        <v>4174</v>
      </c>
      <c r="F74" s="667" t="s">
        <v>4175</v>
      </c>
      <c r="G74" s="666" t="s">
        <v>3886</v>
      </c>
      <c r="H74" s="666" t="s">
        <v>3887</v>
      </c>
      <c r="I74" s="668">
        <v>0.48</v>
      </c>
      <c r="J74" s="668">
        <v>500</v>
      </c>
      <c r="K74" s="669">
        <v>240</v>
      </c>
    </row>
    <row r="75" spans="1:11" ht="14.4" customHeight="1" x14ac:dyDescent="0.3">
      <c r="A75" s="664" t="s">
        <v>543</v>
      </c>
      <c r="B75" s="665" t="s">
        <v>2184</v>
      </c>
      <c r="C75" s="666" t="s">
        <v>548</v>
      </c>
      <c r="D75" s="667" t="s">
        <v>2185</v>
      </c>
      <c r="E75" s="666" t="s">
        <v>4174</v>
      </c>
      <c r="F75" s="667" t="s">
        <v>4175</v>
      </c>
      <c r="G75" s="666" t="s">
        <v>3888</v>
      </c>
      <c r="H75" s="666" t="s">
        <v>3889</v>
      </c>
      <c r="I75" s="668">
        <v>0.48</v>
      </c>
      <c r="J75" s="668">
        <v>2000</v>
      </c>
      <c r="K75" s="669">
        <v>960</v>
      </c>
    </row>
    <row r="76" spans="1:11" ht="14.4" customHeight="1" x14ac:dyDescent="0.3">
      <c r="A76" s="664" t="s">
        <v>543</v>
      </c>
      <c r="B76" s="665" t="s">
        <v>2184</v>
      </c>
      <c r="C76" s="666" t="s">
        <v>548</v>
      </c>
      <c r="D76" s="667" t="s">
        <v>2185</v>
      </c>
      <c r="E76" s="666" t="s">
        <v>4174</v>
      </c>
      <c r="F76" s="667" t="s">
        <v>4175</v>
      </c>
      <c r="G76" s="666" t="s">
        <v>3890</v>
      </c>
      <c r="H76" s="666" t="s">
        <v>3891</v>
      </c>
      <c r="I76" s="668">
        <v>1.8</v>
      </c>
      <c r="J76" s="668">
        <v>100</v>
      </c>
      <c r="K76" s="669">
        <v>180</v>
      </c>
    </row>
    <row r="77" spans="1:11" ht="14.4" customHeight="1" x14ac:dyDescent="0.3">
      <c r="A77" s="664" t="s">
        <v>543</v>
      </c>
      <c r="B77" s="665" t="s">
        <v>2184</v>
      </c>
      <c r="C77" s="666" t="s">
        <v>548</v>
      </c>
      <c r="D77" s="667" t="s">
        <v>2185</v>
      </c>
      <c r="E77" s="666" t="s">
        <v>4176</v>
      </c>
      <c r="F77" s="667" t="s">
        <v>4177</v>
      </c>
      <c r="G77" s="666" t="s">
        <v>3892</v>
      </c>
      <c r="H77" s="666" t="s">
        <v>3893</v>
      </c>
      <c r="I77" s="668">
        <v>0.71</v>
      </c>
      <c r="J77" s="668">
        <v>6000</v>
      </c>
      <c r="K77" s="669">
        <v>4260</v>
      </c>
    </row>
    <row r="78" spans="1:11" ht="14.4" customHeight="1" x14ac:dyDescent="0.3">
      <c r="A78" s="664" t="s">
        <v>543</v>
      </c>
      <c r="B78" s="665" t="s">
        <v>2184</v>
      </c>
      <c r="C78" s="666" t="s">
        <v>548</v>
      </c>
      <c r="D78" s="667" t="s">
        <v>2185</v>
      </c>
      <c r="E78" s="666" t="s">
        <v>4176</v>
      </c>
      <c r="F78" s="667" t="s">
        <v>4177</v>
      </c>
      <c r="G78" s="666" t="s">
        <v>3894</v>
      </c>
      <c r="H78" s="666" t="s">
        <v>3895</v>
      </c>
      <c r="I78" s="668">
        <v>0.71</v>
      </c>
      <c r="J78" s="668">
        <v>3000</v>
      </c>
      <c r="K78" s="669">
        <v>2130</v>
      </c>
    </row>
    <row r="79" spans="1:11" ht="14.4" customHeight="1" x14ac:dyDescent="0.3">
      <c r="A79" s="664" t="s">
        <v>543</v>
      </c>
      <c r="B79" s="665" t="s">
        <v>2184</v>
      </c>
      <c r="C79" s="666" t="s">
        <v>548</v>
      </c>
      <c r="D79" s="667" t="s">
        <v>2185</v>
      </c>
      <c r="E79" s="666" t="s">
        <v>4176</v>
      </c>
      <c r="F79" s="667" t="s">
        <v>4177</v>
      </c>
      <c r="G79" s="666" t="s">
        <v>3896</v>
      </c>
      <c r="H79" s="666" t="s">
        <v>3897</v>
      </c>
      <c r="I79" s="668">
        <v>12.59</v>
      </c>
      <c r="J79" s="668">
        <v>40</v>
      </c>
      <c r="K79" s="669">
        <v>503.6</v>
      </c>
    </row>
    <row r="80" spans="1:11" ht="14.4" customHeight="1" x14ac:dyDescent="0.3">
      <c r="A80" s="664" t="s">
        <v>543</v>
      </c>
      <c r="B80" s="665" t="s">
        <v>2184</v>
      </c>
      <c r="C80" s="666" t="s">
        <v>548</v>
      </c>
      <c r="D80" s="667" t="s">
        <v>2185</v>
      </c>
      <c r="E80" s="666" t="s">
        <v>4178</v>
      </c>
      <c r="F80" s="667" t="s">
        <v>4179</v>
      </c>
      <c r="G80" s="666" t="s">
        <v>3898</v>
      </c>
      <c r="H80" s="666" t="s">
        <v>3899</v>
      </c>
      <c r="I80" s="668">
        <v>139.44</v>
      </c>
      <c r="J80" s="668">
        <v>10</v>
      </c>
      <c r="K80" s="669">
        <v>1394.4</v>
      </c>
    </row>
    <row r="81" spans="1:11" ht="14.4" customHeight="1" x14ac:dyDescent="0.3">
      <c r="A81" s="664" t="s">
        <v>543</v>
      </c>
      <c r="B81" s="665" t="s">
        <v>2184</v>
      </c>
      <c r="C81" s="666" t="s">
        <v>548</v>
      </c>
      <c r="D81" s="667" t="s">
        <v>2185</v>
      </c>
      <c r="E81" s="666" t="s">
        <v>4178</v>
      </c>
      <c r="F81" s="667" t="s">
        <v>4179</v>
      </c>
      <c r="G81" s="666" t="s">
        <v>3900</v>
      </c>
      <c r="H81" s="666" t="s">
        <v>3901</v>
      </c>
      <c r="I81" s="668">
        <v>139.44</v>
      </c>
      <c r="J81" s="668">
        <v>10</v>
      </c>
      <c r="K81" s="669">
        <v>1394.4</v>
      </c>
    </row>
    <row r="82" spans="1:11" ht="14.4" customHeight="1" x14ac:dyDescent="0.3">
      <c r="A82" s="664" t="s">
        <v>543</v>
      </c>
      <c r="B82" s="665" t="s">
        <v>2184</v>
      </c>
      <c r="C82" s="666" t="s">
        <v>548</v>
      </c>
      <c r="D82" s="667" t="s">
        <v>2185</v>
      </c>
      <c r="E82" s="666" t="s">
        <v>4180</v>
      </c>
      <c r="F82" s="667" t="s">
        <v>4181</v>
      </c>
      <c r="G82" s="666" t="s">
        <v>3902</v>
      </c>
      <c r="H82" s="666" t="s">
        <v>3903</v>
      </c>
      <c r="I82" s="668">
        <v>15.57</v>
      </c>
      <c r="J82" s="668">
        <v>180</v>
      </c>
      <c r="K82" s="669">
        <v>2802.6000000000004</v>
      </c>
    </row>
    <row r="83" spans="1:11" ht="14.4" customHeight="1" x14ac:dyDescent="0.3">
      <c r="A83" s="664" t="s">
        <v>543</v>
      </c>
      <c r="B83" s="665" t="s">
        <v>2184</v>
      </c>
      <c r="C83" s="666" t="s">
        <v>553</v>
      </c>
      <c r="D83" s="667" t="s">
        <v>2186</v>
      </c>
      <c r="E83" s="666" t="s">
        <v>4166</v>
      </c>
      <c r="F83" s="667" t="s">
        <v>4167</v>
      </c>
      <c r="G83" s="666" t="s">
        <v>3904</v>
      </c>
      <c r="H83" s="666" t="s">
        <v>3905</v>
      </c>
      <c r="I83" s="668">
        <v>2.5099999999999998</v>
      </c>
      <c r="J83" s="668">
        <v>60</v>
      </c>
      <c r="K83" s="669">
        <v>150.6</v>
      </c>
    </row>
    <row r="84" spans="1:11" ht="14.4" customHeight="1" x14ac:dyDescent="0.3">
      <c r="A84" s="664" t="s">
        <v>543</v>
      </c>
      <c r="B84" s="665" t="s">
        <v>2184</v>
      </c>
      <c r="C84" s="666" t="s">
        <v>553</v>
      </c>
      <c r="D84" s="667" t="s">
        <v>2186</v>
      </c>
      <c r="E84" s="666" t="s">
        <v>4166</v>
      </c>
      <c r="F84" s="667" t="s">
        <v>4167</v>
      </c>
      <c r="G84" s="666" t="s">
        <v>3748</v>
      </c>
      <c r="H84" s="666" t="s">
        <v>3749</v>
      </c>
      <c r="I84" s="668">
        <v>3.27</v>
      </c>
      <c r="J84" s="668">
        <v>100</v>
      </c>
      <c r="K84" s="669">
        <v>327</v>
      </c>
    </row>
    <row r="85" spans="1:11" ht="14.4" customHeight="1" x14ac:dyDescent="0.3">
      <c r="A85" s="664" t="s">
        <v>543</v>
      </c>
      <c r="B85" s="665" t="s">
        <v>2184</v>
      </c>
      <c r="C85" s="666" t="s">
        <v>553</v>
      </c>
      <c r="D85" s="667" t="s">
        <v>2186</v>
      </c>
      <c r="E85" s="666" t="s">
        <v>4166</v>
      </c>
      <c r="F85" s="667" t="s">
        <v>4167</v>
      </c>
      <c r="G85" s="666" t="s">
        <v>3906</v>
      </c>
      <c r="H85" s="666" t="s">
        <v>3907</v>
      </c>
      <c r="I85" s="668">
        <v>3.97</v>
      </c>
      <c r="J85" s="668">
        <v>40</v>
      </c>
      <c r="K85" s="669">
        <v>158.80000000000001</v>
      </c>
    </row>
    <row r="86" spans="1:11" ht="14.4" customHeight="1" x14ac:dyDescent="0.3">
      <c r="A86" s="664" t="s">
        <v>543</v>
      </c>
      <c r="B86" s="665" t="s">
        <v>2184</v>
      </c>
      <c r="C86" s="666" t="s">
        <v>553</v>
      </c>
      <c r="D86" s="667" t="s">
        <v>2186</v>
      </c>
      <c r="E86" s="666" t="s">
        <v>4166</v>
      </c>
      <c r="F86" s="667" t="s">
        <v>4167</v>
      </c>
      <c r="G86" s="666" t="s">
        <v>3908</v>
      </c>
      <c r="H86" s="666" t="s">
        <v>3909</v>
      </c>
      <c r="I86" s="668">
        <v>10.119999999999999</v>
      </c>
      <c r="J86" s="668">
        <v>10</v>
      </c>
      <c r="K86" s="669">
        <v>101.2</v>
      </c>
    </row>
    <row r="87" spans="1:11" ht="14.4" customHeight="1" x14ac:dyDescent="0.3">
      <c r="A87" s="664" t="s">
        <v>543</v>
      </c>
      <c r="B87" s="665" t="s">
        <v>2184</v>
      </c>
      <c r="C87" s="666" t="s">
        <v>553</v>
      </c>
      <c r="D87" s="667" t="s">
        <v>2186</v>
      </c>
      <c r="E87" s="666" t="s">
        <v>4166</v>
      </c>
      <c r="F87" s="667" t="s">
        <v>4167</v>
      </c>
      <c r="G87" s="666" t="s">
        <v>3750</v>
      </c>
      <c r="H87" s="666" t="s">
        <v>3751</v>
      </c>
      <c r="I87" s="668">
        <v>28.73</v>
      </c>
      <c r="J87" s="668">
        <v>24</v>
      </c>
      <c r="K87" s="669">
        <v>689.52</v>
      </c>
    </row>
    <row r="88" spans="1:11" ht="14.4" customHeight="1" x14ac:dyDescent="0.3">
      <c r="A88" s="664" t="s">
        <v>543</v>
      </c>
      <c r="B88" s="665" t="s">
        <v>2184</v>
      </c>
      <c r="C88" s="666" t="s">
        <v>553</v>
      </c>
      <c r="D88" s="667" t="s">
        <v>2186</v>
      </c>
      <c r="E88" s="666" t="s">
        <v>4166</v>
      </c>
      <c r="F88" s="667" t="s">
        <v>4167</v>
      </c>
      <c r="G88" s="666" t="s">
        <v>3910</v>
      </c>
      <c r="H88" s="666" t="s">
        <v>3911</v>
      </c>
      <c r="I88" s="668">
        <v>3.0149999999999997</v>
      </c>
      <c r="J88" s="668">
        <v>2000</v>
      </c>
      <c r="K88" s="669">
        <v>6028</v>
      </c>
    </row>
    <row r="89" spans="1:11" ht="14.4" customHeight="1" x14ac:dyDescent="0.3">
      <c r="A89" s="664" t="s">
        <v>543</v>
      </c>
      <c r="B89" s="665" t="s">
        <v>2184</v>
      </c>
      <c r="C89" s="666" t="s">
        <v>553</v>
      </c>
      <c r="D89" s="667" t="s">
        <v>2186</v>
      </c>
      <c r="E89" s="666" t="s">
        <v>4166</v>
      </c>
      <c r="F89" s="667" t="s">
        <v>4167</v>
      </c>
      <c r="G89" s="666" t="s">
        <v>3912</v>
      </c>
      <c r="H89" s="666" t="s">
        <v>3913</v>
      </c>
      <c r="I89" s="668">
        <v>0.88</v>
      </c>
      <c r="J89" s="668">
        <v>2600</v>
      </c>
      <c r="K89" s="669">
        <v>2288</v>
      </c>
    </row>
    <row r="90" spans="1:11" ht="14.4" customHeight="1" x14ac:dyDescent="0.3">
      <c r="A90" s="664" t="s">
        <v>543</v>
      </c>
      <c r="B90" s="665" t="s">
        <v>2184</v>
      </c>
      <c r="C90" s="666" t="s">
        <v>553</v>
      </c>
      <c r="D90" s="667" t="s">
        <v>2186</v>
      </c>
      <c r="E90" s="666" t="s">
        <v>4166</v>
      </c>
      <c r="F90" s="667" t="s">
        <v>4167</v>
      </c>
      <c r="G90" s="666" t="s">
        <v>3914</v>
      </c>
      <c r="H90" s="666" t="s">
        <v>3915</v>
      </c>
      <c r="I90" s="668">
        <v>86.38</v>
      </c>
      <c r="J90" s="668">
        <v>50</v>
      </c>
      <c r="K90" s="669">
        <v>4318.8500000000004</v>
      </c>
    </row>
    <row r="91" spans="1:11" ht="14.4" customHeight="1" x14ac:dyDescent="0.3">
      <c r="A91" s="664" t="s">
        <v>543</v>
      </c>
      <c r="B91" s="665" t="s">
        <v>2184</v>
      </c>
      <c r="C91" s="666" t="s">
        <v>553</v>
      </c>
      <c r="D91" s="667" t="s">
        <v>2186</v>
      </c>
      <c r="E91" s="666" t="s">
        <v>4166</v>
      </c>
      <c r="F91" s="667" t="s">
        <v>4167</v>
      </c>
      <c r="G91" s="666" t="s">
        <v>3916</v>
      </c>
      <c r="H91" s="666" t="s">
        <v>3917</v>
      </c>
      <c r="I91" s="668">
        <v>2.74</v>
      </c>
      <c r="J91" s="668">
        <v>200</v>
      </c>
      <c r="K91" s="669">
        <v>547.20000000000005</v>
      </c>
    </row>
    <row r="92" spans="1:11" ht="14.4" customHeight="1" x14ac:dyDescent="0.3">
      <c r="A92" s="664" t="s">
        <v>543</v>
      </c>
      <c r="B92" s="665" t="s">
        <v>2184</v>
      </c>
      <c r="C92" s="666" t="s">
        <v>553</v>
      </c>
      <c r="D92" s="667" t="s">
        <v>2186</v>
      </c>
      <c r="E92" s="666" t="s">
        <v>4166</v>
      </c>
      <c r="F92" s="667" t="s">
        <v>4167</v>
      </c>
      <c r="G92" s="666" t="s">
        <v>3918</v>
      </c>
      <c r="H92" s="666" t="s">
        <v>3919</v>
      </c>
      <c r="I92" s="668">
        <v>0.99</v>
      </c>
      <c r="J92" s="668">
        <v>100</v>
      </c>
      <c r="K92" s="669">
        <v>99</v>
      </c>
    </row>
    <row r="93" spans="1:11" ht="14.4" customHeight="1" x14ac:dyDescent="0.3">
      <c r="A93" s="664" t="s">
        <v>543</v>
      </c>
      <c r="B93" s="665" t="s">
        <v>2184</v>
      </c>
      <c r="C93" s="666" t="s">
        <v>553</v>
      </c>
      <c r="D93" s="667" t="s">
        <v>2186</v>
      </c>
      <c r="E93" s="666" t="s">
        <v>4166</v>
      </c>
      <c r="F93" s="667" t="s">
        <v>4167</v>
      </c>
      <c r="G93" s="666" t="s">
        <v>3920</v>
      </c>
      <c r="H93" s="666" t="s">
        <v>3921</v>
      </c>
      <c r="I93" s="668">
        <v>1.38</v>
      </c>
      <c r="J93" s="668">
        <v>50</v>
      </c>
      <c r="K93" s="669">
        <v>69</v>
      </c>
    </row>
    <row r="94" spans="1:11" ht="14.4" customHeight="1" x14ac:dyDescent="0.3">
      <c r="A94" s="664" t="s">
        <v>543</v>
      </c>
      <c r="B94" s="665" t="s">
        <v>2184</v>
      </c>
      <c r="C94" s="666" t="s">
        <v>553</v>
      </c>
      <c r="D94" s="667" t="s">
        <v>2186</v>
      </c>
      <c r="E94" s="666" t="s">
        <v>4166</v>
      </c>
      <c r="F94" s="667" t="s">
        <v>4167</v>
      </c>
      <c r="G94" s="666" t="s">
        <v>3758</v>
      </c>
      <c r="H94" s="666" t="s">
        <v>3759</v>
      </c>
      <c r="I94" s="668">
        <v>0.67</v>
      </c>
      <c r="J94" s="668">
        <v>500</v>
      </c>
      <c r="K94" s="669">
        <v>335</v>
      </c>
    </row>
    <row r="95" spans="1:11" ht="14.4" customHeight="1" x14ac:dyDescent="0.3">
      <c r="A95" s="664" t="s">
        <v>543</v>
      </c>
      <c r="B95" s="665" t="s">
        <v>2184</v>
      </c>
      <c r="C95" s="666" t="s">
        <v>553</v>
      </c>
      <c r="D95" s="667" t="s">
        <v>2186</v>
      </c>
      <c r="E95" s="666" t="s">
        <v>4166</v>
      </c>
      <c r="F95" s="667" t="s">
        <v>4167</v>
      </c>
      <c r="G95" s="666" t="s">
        <v>3922</v>
      </c>
      <c r="H95" s="666" t="s">
        <v>3923</v>
      </c>
      <c r="I95" s="668">
        <v>0.44</v>
      </c>
      <c r="J95" s="668">
        <v>2000</v>
      </c>
      <c r="K95" s="669">
        <v>880</v>
      </c>
    </row>
    <row r="96" spans="1:11" ht="14.4" customHeight="1" x14ac:dyDescent="0.3">
      <c r="A96" s="664" t="s">
        <v>543</v>
      </c>
      <c r="B96" s="665" t="s">
        <v>2184</v>
      </c>
      <c r="C96" s="666" t="s">
        <v>553</v>
      </c>
      <c r="D96" s="667" t="s">
        <v>2186</v>
      </c>
      <c r="E96" s="666" t="s">
        <v>4166</v>
      </c>
      <c r="F96" s="667" t="s">
        <v>4167</v>
      </c>
      <c r="G96" s="666" t="s">
        <v>3760</v>
      </c>
      <c r="H96" s="666" t="s">
        <v>3761</v>
      </c>
      <c r="I96" s="668">
        <v>8.58</v>
      </c>
      <c r="J96" s="668">
        <v>76</v>
      </c>
      <c r="K96" s="669">
        <v>652.07999999999993</v>
      </c>
    </row>
    <row r="97" spans="1:11" ht="14.4" customHeight="1" x14ac:dyDescent="0.3">
      <c r="A97" s="664" t="s">
        <v>543</v>
      </c>
      <c r="B97" s="665" t="s">
        <v>2184</v>
      </c>
      <c r="C97" s="666" t="s">
        <v>553</v>
      </c>
      <c r="D97" s="667" t="s">
        <v>2186</v>
      </c>
      <c r="E97" s="666" t="s">
        <v>4166</v>
      </c>
      <c r="F97" s="667" t="s">
        <v>4167</v>
      </c>
      <c r="G97" s="666" t="s">
        <v>3762</v>
      </c>
      <c r="H97" s="666" t="s">
        <v>3763</v>
      </c>
      <c r="I97" s="668">
        <v>27.87</v>
      </c>
      <c r="J97" s="668">
        <v>6</v>
      </c>
      <c r="K97" s="669">
        <v>167.22</v>
      </c>
    </row>
    <row r="98" spans="1:11" ht="14.4" customHeight="1" x14ac:dyDescent="0.3">
      <c r="A98" s="664" t="s">
        <v>543</v>
      </c>
      <c r="B98" s="665" t="s">
        <v>2184</v>
      </c>
      <c r="C98" s="666" t="s">
        <v>553</v>
      </c>
      <c r="D98" s="667" t="s">
        <v>2186</v>
      </c>
      <c r="E98" s="666" t="s">
        <v>4166</v>
      </c>
      <c r="F98" s="667" t="s">
        <v>4167</v>
      </c>
      <c r="G98" s="666" t="s">
        <v>3924</v>
      </c>
      <c r="H98" s="666" t="s">
        <v>3925</v>
      </c>
      <c r="I98" s="668">
        <v>68.150000000000006</v>
      </c>
      <c r="J98" s="668">
        <v>48</v>
      </c>
      <c r="K98" s="669">
        <v>3271.18</v>
      </c>
    </row>
    <row r="99" spans="1:11" ht="14.4" customHeight="1" x14ac:dyDescent="0.3">
      <c r="A99" s="664" t="s">
        <v>543</v>
      </c>
      <c r="B99" s="665" t="s">
        <v>2184</v>
      </c>
      <c r="C99" s="666" t="s">
        <v>553</v>
      </c>
      <c r="D99" s="667" t="s">
        <v>2186</v>
      </c>
      <c r="E99" s="666" t="s">
        <v>4166</v>
      </c>
      <c r="F99" s="667" t="s">
        <v>4167</v>
      </c>
      <c r="G99" s="666" t="s">
        <v>3768</v>
      </c>
      <c r="H99" s="666" t="s">
        <v>3769</v>
      </c>
      <c r="I99" s="668">
        <v>98.38</v>
      </c>
      <c r="J99" s="668">
        <v>2</v>
      </c>
      <c r="K99" s="669">
        <v>196.76</v>
      </c>
    </row>
    <row r="100" spans="1:11" ht="14.4" customHeight="1" x14ac:dyDescent="0.3">
      <c r="A100" s="664" t="s">
        <v>543</v>
      </c>
      <c r="B100" s="665" t="s">
        <v>2184</v>
      </c>
      <c r="C100" s="666" t="s">
        <v>553</v>
      </c>
      <c r="D100" s="667" t="s">
        <v>2186</v>
      </c>
      <c r="E100" s="666" t="s">
        <v>4166</v>
      </c>
      <c r="F100" s="667" t="s">
        <v>4167</v>
      </c>
      <c r="G100" s="666" t="s">
        <v>3926</v>
      </c>
      <c r="H100" s="666" t="s">
        <v>3927</v>
      </c>
      <c r="I100" s="668">
        <v>9.08</v>
      </c>
      <c r="J100" s="668">
        <v>50</v>
      </c>
      <c r="K100" s="669">
        <v>454</v>
      </c>
    </row>
    <row r="101" spans="1:11" ht="14.4" customHeight="1" x14ac:dyDescent="0.3">
      <c r="A101" s="664" t="s">
        <v>543</v>
      </c>
      <c r="B101" s="665" t="s">
        <v>2184</v>
      </c>
      <c r="C101" s="666" t="s">
        <v>553</v>
      </c>
      <c r="D101" s="667" t="s">
        <v>2186</v>
      </c>
      <c r="E101" s="666" t="s">
        <v>4166</v>
      </c>
      <c r="F101" s="667" t="s">
        <v>4167</v>
      </c>
      <c r="G101" s="666" t="s">
        <v>3928</v>
      </c>
      <c r="H101" s="666" t="s">
        <v>3929</v>
      </c>
      <c r="I101" s="668">
        <v>7.51</v>
      </c>
      <c r="J101" s="668">
        <v>38</v>
      </c>
      <c r="K101" s="669">
        <v>285.38</v>
      </c>
    </row>
    <row r="102" spans="1:11" ht="14.4" customHeight="1" x14ac:dyDescent="0.3">
      <c r="A102" s="664" t="s">
        <v>543</v>
      </c>
      <c r="B102" s="665" t="s">
        <v>2184</v>
      </c>
      <c r="C102" s="666" t="s">
        <v>553</v>
      </c>
      <c r="D102" s="667" t="s">
        <v>2186</v>
      </c>
      <c r="E102" s="666" t="s">
        <v>4166</v>
      </c>
      <c r="F102" s="667" t="s">
        <v>4167</v>
      </c>
      <c r="G102" s="666" t="s">
        <v>3772</v>
      </c>
      <c r="H102" s="666" t="s">
        <v>3773</v>
      </c>
      <c r="I102" s="668">
        <v>0.86</v>
      </c>
      <c r="J102" s="668">
        <v>200</v>
      </c>
      <c r="K102" s="669">
        <v>172</v>
      </c>
    </row>
    <row r="103" spans="1:11" ht="14.4" customHeight="1" x14ac:dyDescent="0.3">
      <c r="A103" s="664" t="s">
        <v>543</v>
      </c>
      <c r="B103" s="665" t="s">
        <v>2184</v>
      </c>
      <c r="C103" s="666" t="s">
        <v>553</v>
      </c>
      <c r="D103" s="667" t="s">
        <v>2186</v>
      </c>
      <c r="E103" s="666" t="s">
        <v>4166</v>
      </c>
      <c r="F103" s="667" t="s">
        <v>4167</v>
      </c>
      <c r="G103" s="666" t="s">
        <v>3930</v>
      </c>
      <c r="H103" s="666" t="s">
        <v>3931</v>
      </c>
      <c r="I103" s="668">
        <v>834.62</v>
      </c>
      <c r="J103" s="668">
        <v>2</v>
      </c>
      <c r="K103" s="669">
        <v>1669.24</v>
      </c>
    </row>
    <row r="104" spans="1:11" ht="14.4" customHeight="1" x14ac:dyDescent="0.3">
      <c r="A104" s="664" t="s">
        <v>543</v>
      </c>
      <c r="B104" s="665" t="s">
        <v>2184</v>
      </c>
      <c r="C104" s="666" t="s">
        <v>553</v>
      </c>
      <c r="D104" s="667" t="s">
        <v>2186</v>
      </c>
      <c r="E104" s="666" t="s">
        <v>4166</v>
      </c>
      <c r="F104" s="667" t="s">
        <v>4167</v>
      </c>
      <c r="G104" s="666" t="s">
        <v>3774</v>
      </c>
      <c r="H104" s="666" t="s">
        <v>3775</v>
      </c>
      <c r="I104" s="668">
        <v>9.7799999999999994</v>
      </c>
      <c r="J104" s="668">
        <v>150</v>
      </c>
      <c r="K104" s="669">
        <v>1466.25</v>
      </c>
    </row>
    <row r="105" spans="1:11" ht="14.4" customHeight="1" x14ac:dyDescent="0.3">
      <c r="A105" s="664" t="s">
        <v>543</v>
      </c>
      <c r="B105" s="665" t="s">
        <v>2184</v>
      </c>
      <c r="C105" s="666" t="s">
        <v>553</v>
      </c>
      <c r="D105" s="667" t="s">
        <v>2186</v>
      </c>
      <c r="E105" s="666" t="s">
        <v>4166</v>
      </c>
      <c r="F105" s="667" t="s">
        <v>4167</v>
      </c>
      <c r="G105" s="666" t="s">
        <v>3932</v>
      </c>
      <c r="H105" s="666" t="s">
        <v>3933</v>
      </c>
      <c r="I105" s="668">
        <v>3.62</v>
      </c>
      <c r="J105" s="668">
        <v>120</v>
      </c>
      <c r="K105" s="669">
        <v>434.45</v>
      </c>
    </row>
    <row r="106" spans="1:11" ht="14.4" customHeight="1" x14ac:dyDescent="0.3">
      <c r="A106" s="664" t="s">
        <v>543</v>
      </c>
      <c r="B106" s="665" t="s">
        <v>2184</v>
      </c>
      <c r="C106" s="666" t="s">
        <v>553</v>
      </c>
      <c r="D106" s="667" t="s">
        <v>2186</v>
      </c>
      <c r="E106" s="666" t="s">
        <v>4166</v>
      </c>
      <c r="F106" s="667" t="s">
        <v>4167</v>
      </c>
      <c r="G106" s="666" t="s">
        <v>3934</v>
      </c>
      <c r="H106" s="666" t="s">
        <v>3935</v>
      </c>
      <c r="I106" s="668">
        <v>1086.49</v>
      </c>
      <c r="J106" s="668">
        <v>2</v>
      </c>
      <c r="K106" s="669">
        <v>2172.98</v>
      </c>
    </row>
    <row r="107" spans="1:11" ht="14.4" customHeight="1" x14ac:dyDescent="0.3">
      <c r="A107" s="664" t="s">
        <v>543</v>
      </c>
      <c r="B107" s="665" t="s">
        <v>2184</v>
      </c>
      <c r="C107" s="666" t="s">
        <v>553</v>
      </c>
      <c r="D107" s="667" t="s">
        <v>2186</v>
      </c>
      <c r="E107" s="666" t="s">
        <v>4166</v>
      </c>
      <c r="F107" s="667" t="s">
        <v>4167</v>
      </c>
      <c r="G107" s="666" t="s">
        <v>3936</v>
      </c>
      <c r="H107" s="666" t="s">
        <v>3937</v>
      </c>
      <c r="I107" s="668">
        <v>15.754999999999999</v>
      </c>
      <c r="J107" s="668">
        <v>100</v>
      </c>
      <c r="K107" s="669">
        <v>1575.5</v>
      </c>
    </row>
    <row r="108" spans="1:11" ht="14.4" customHeight="1" x14ac:dyDescent="0.3">
      <c r="A108" s="664" t="s">
        <v>543</v>
      </c>
      <c r="B108" s="665" t="s">
        <v>2184</v>
      </c>
      <c r="C108" s="666" t="s">
        <v>553</v>
      </c>
      <c r="D108" s="667" t="s">
        <v>2186</v>
      </c>
      <c r="E108" s="666" t="s">
        <v>4166</v>
      </c>
      <c r="F108" s="667" t="s">
        <v>4167</v>
      </c>
      <c r="G108" s="666" t="s">
        <v>3938</v>
      </c>
      <c r="H108" s="666" t="s">
        <v>3939</v>
      </c>
      <c r="I108" s="668">
        <v>263.68</v>
      </c>
      <c r="J108" s="668">
        <v>1</v>
      </c>
      <c r="K108" s="669">
        <v>263.68</v>
      </c>
    </row>
    <row r="109" spans="1:11" ht="14.4" customHeight="1" x14ac:dyDescent="0.3">
      <c r="A109" s="664" t="s">
        <v>543</v>
      </c>
      <c r="B109" s="665" t="s">
        <v>2184</v>
      </c>
      <c r="C109" s="666" t="s">
        <v>553</v>
      </c>
      <c r="D109" s="667" t="s">
        <v>2186</v>
      </c>
      <c r="E109" s="666" t="s">
        <v>4168</v>
      </c>
      <c r="F109" s="667" t="s">
        <v>4169</v>
      </c>
      <c r="G109" s="666" t="s">
        <v>3940</v>
      </c>
      <c r="H109" s="666" t="s">
        <v>3941</v>
      </c>
      <c r="I109" s="668">
        <v>15.925000000000001</v>
      </c>
      <c r="J109" s="668">
        <v>100</v>
      </c>
      <c r="K109" s="669">
        <v>1592.5</v>
      </c>
    </row>
    <row r="110" spans="1:11" ht="14.4" customHeight="1" x14ac:dyDescent="0.3">
      <c r="A110" s="664" t="s">
        <v>543</v>
      </c>
      <c r="B110" s="665" t="s">
        <v>2184</v>
      </c>
      <c r="C110" s="666" t="s">
        <v>553</v>
      </c>
      <c r="D110" s="667" t="s">
        <v>2186</v>
      </c>
      <c r="E110" s="666" t="s">
        <v>4168</v>
      </c>
      <c r="F110" s="667" t="s">
        <v>4169</v>
      </c>
      <c r="G110" s="666" t="s">
        <v>3942</v>
      </c>
      <c r="H110" s="666" t="s">
        <v>3943</v>
      </c>
      <c r="I110" s="668">
        <v>2.75</v>
      </c>
      <c r="J110" s="668">
        <v>200</v>
      </c>
      <c r="K110" s="669">
        <v>550</v>
      </c>
    </row>
    <row r="111" spans="1:11" ht="14.4" customHeight="1" x14ac:dyDescent="0.3">
      <c r="A111" s="664" t="s">
        <v>543</v>
      </c>
      <c r="B111" s="665" t="s">
        <v>2184</v>
      </c>
      <c r="C111" s="666" t="s">
        <v>553</v>
      </c>
      <c r="D111" s="667" t="s">
        <v>2186</v>
      </c>
      <c r="E111" s="666" t="s">
        <v>4168</v>
      </c>
      <c r="F111" s="667" t="s">
        <v>4169</v>
      </c>
      <c r="G111" s="666" t="s">
        <v>3784</v>
      </c>
      <c r="H111" s="666" t="s">
        <v>3785</v>
      </c>
      <c r="I111" s="668">
        <v>1.0900000000000001</v>
      </c>
      <c r="J111" s="668">
        <v>1800</v>
      </c>
      <c r="K111" s="669">
        <v>1962</v>
      </c>
    </row>
    <row r="112" spans="1:11" ht="14.4" customHeight="1" x14ac:dyDescent="0.3">
      <c r="A112" s="664" t="s">
        <v>543</v>
      </c>
      <c r="B112" s="665" t="s">
        <v>2184</v>
      </c>
      <c r="C112" s="666" t="s">
        <v>553</v>
      </c>
      <c r="D112" s="667" t="s">
        <v>2186</v>
      </c>
      <c r="E112" s="666" t="s">
        <v>4168</v>
      </c>
      <c r="F112" s="667" t="s">
        <v>4169</v>
      </c>
      <c r="G112" s="666" t="s">
        <v>3786</v>
      </c>
      <c r="H112" s="666" t="s">
        <v>3787</v>
      </c>
      <c r="I112" s="668">
        <v>1.67</v>
      </c>
      <c r="J112" s="668">
        <v>500</v>
      </c>
      <c r="K112" s="669">
        <v>835</v>
      </c>
    </row>
    <row r="113" spans="1:11" ht="14.4" customHeight="1" x14ac:dyDescent="0.3">
      <c r="A113" s="664" t="s">
        <v>543</v>
      </c>
      <c r="B113" s="665" t="s">
        <v>2184</v>
      </c>
      <c r="C113" s="666" t="s">
        <v>553</v>
      </c>
      <c r="D113" s="667" t="s">
        <v>2186</v>
      </c>
      <c r="E113" s="666" t="s">
        <v>4168</v>
      </c>
      <c r="F113" s="667" t="s">
        <v>4169</v>
      </c>
      <c r="G113" s="666" t="s">
        <v>3788</v>
      </c>
      <c r="H113" s="666" t="s">
        <v>3789</v>
      </c>
      <c r="I113" s="668">
        <v>0.48</v>
      </c>
      <c r="J113" s="668">
        <v>300</v>
      </c>
      <c r="K113" s="669">
        <v>144</v>
      </c>
    </row>
    <row r="114" spans="1:11" ht="14.4" customHeight="1" x14ac:dyDescent="0.3">
      <c r="A114" s="664" t="s">
        <v>543</v>
      </c>
      <c r="B114" s="665" t="s">
        <v>2184</v>
      </c>
      <c r="C114" s="666" t="s">
        <v>553</v>
      </c>
      <c r="D114" s="667" t="s">
        <v>2186</v>
      </c>
      <c r="E114" s="666" t="s">
        <v>4168</v>
      </c>
      <c r="F114" s="667" t="s">
        <v>4169</v>
      </c>
      <c r="G114" s="666" t="s">
        <v>3790</v>
      </c>
      <c r="H114" s="666" t="s">
        <v>3791</v>
      </c>
      <c r="I114" s="668">
        <v>0.67</v>
      </c>
      <c r="J114" s="668">
        <v>1800</v>
      </c>
      <c r="K114" s="669">
        <v>1206</v>
      </c>
    </row>
    <row r="115" spans="1:11" ht="14.4" customHeight="1" x14ac:dyDescent="0.3">
      <c r="A115" s="664" t="s">
        <v>543</v>
      </c>
      <c r="B115" s="665" t="s">
        <v>2184</v>
      </c>
      <c r="C115" s="666" t="s">
        <v>553</v>
      </c>
      <c r="D115" s="667" t="s">
        <v>2186</v>
      </c>
      <c r="E115" s="666" t="s">
        <v>4168</v>
      </c>
      <c r="F115" s="667" t="s">
        <v>4169</v>
      </c>
      <c r="G115" s="666" t="s">
        <v>3792</v>
      </c>
      <c r="H115" s="666" t="s">
        <v>3793</v>
      </c>
      <c r="I115" s="668">
        <v>3.13</v>
      </c>
      <c r="J115" s="668">
        <v>50</v>
      </c>
      <c r="K115" s="669">
        <v>156.5</v>
      </c>
    </row>
    <row r="116" spans="1:11" ht="14.4" customHeight="1" x14ac:dyDescent="0.3">
      <c r="A116" s="664" t="s">
        <v>543</v>
      </c>
      <c r="B116" s="665" t="s">
        <v>2184</v>
      </c>
      <c r="C116" s="666" t="s">
        <v>553</v>
      </c>
      <c r="D116" s="667" t="s">
        <v>2186</v>
      </c>
      <c r="E116" s="666" t="s">
        <v>4168</v>
      </c>
      <c r="F116" s="667" t="s">
        <v>4169</v>
      </c>
      <c r="G116" s="666" t="s">
        <v>3794</v>
      </c>
      <c r="H116" s="666" t="s">
        <v>3795</v>
      </c>
      <c r="I116" s="668">
        <v>6.29</v>
      </c>
      <c r="J116" s="668">
        <v>60</v>
      </c>
      <c r="K116" s="669">
        <v>377.4</v>
      </c>
    </row>
    <row r="117" spans="1:11" ht="14.4" customHeight="1" x14ac:dyDescent="0.3">
      <c r="A117" s="664" t="s">
        <v>543</v>
      </c>
      <c r="B117" s="665" t="s">
        <v>2184</v>
      </c>
      <c r="C117" s="666" t="s">
        <v>553</v>
      </c>
      <c r="D117" s="667" t="s">
        <v>2186</v>
      </c>
      <c r="E117" s="666" t="s">
        <v>4168</v>
      </c>
      <c r="F117" s="667" t="s">
        <v>4169</v>
      </c>
      <c r="G117" s="666" t="s">
        <v>3944</v>
      </c>
      <c r="H117" s="666" t="s">
        <v>3945</v>
      </c>
      <c r="I117" s="668">
        <v>5.33</v>
      </c>
      <c r="J117" s="668">
        <v>100</v>
      </c>
      <c r="K117" s="669">
        <v>532.79999999999995</v>
      </c>
    </row>
    <row r="118" spans="1:11" ht="14.4" customHeight="1" x14ac:dyDescent="0.3">
      <c r="A118" s="664" t="s">
        <v>543</v>
      </c>
      <c r="B118" s="665" t="s">
        <v>2184</v>
      </c>
      <c r="C118" s="666" t="s">
        <v>553</v>
      </c>
      <c r="D118" s="667" t="s">
        <v>2186</v>
      </c>
      <c r="E118" s="666" t="s">
        <v>4168</v>
      </c>
      <c r="F118" s="667" t="s">
        <v>4169</v>
      </c>
      <c r="G118" s="666" t="s">
        <v>3800</v>
      </c>
      <c r="H118" s="666" t="s">
        <v>3801</v>
      </c>
      <c r="I118" s="668">
        <v>80.569999999999993</v>
      </c>
      <c r="J118" s="668">
        <v>16</v>
      </c>
      <c r="K118" s="669">
        <v>1289.1200000000001</v>
      </c>
    </row>
    <row r="119" spans="1:11" ht="14.4" customHeight="1" x14ac:dyDescent="0.3">
      <c r="A119" s="664" t="s">
        <v>543</v>
      </c>
      <c r="B119" s="665" t="s">
        <v>2184</v>
      </c>
      <c r="C119" s="666" t="s">
        <v>553</v>
      </c>
      <c r="D119" s="667" t="s">
        <v>2186</v>
      </c>
      <c r="E119" s="666" t="s">
        <v>4168</v>
      </c>
      <c r="F119" s="667" t="s">
        <v>4169</v>
      </c>
      <c r="G119" s="666" t="s">
        <v>3802</v>
      </c>
      <c r="H119" s="666" t="s">
        <v>3803</v>
      </c>
      <c r="I119" s="668">
        <v>6.17</v>
      </c>
      <c r="J119" s="668">
        <v>100</v>
      </c>
      <c r="K119" s="669">
        <v>617</v>
      </c>
    </row>
    <row r="120" spans="1:11" ht="14.4" customHeight="1" x14ac:dyDescent="0.3">
      <c r="A120" s="664" t="s">
        <v>543</v>
      </c>
      <c r="B120" s="665" t="s">
        <v>2184</v>
      </c>
      <c r="C120" s="666" t="s">
        <v>553</v>
      </c>
      <c r="D120" s="667" t="s">
        <v>2186</v>
      </c>
      <c r="E120" s="666" t="s">
        <v>4168</v>
      </c>
      <c r="F120" s="667" t="s">
        <v>4169</v>
      </c>
      <c r="G120" s="666" t="s">
        <v>3808</v>
      </c>
      <c r="H120" s="666" t="s">
        <v>3809</v>
      </c>
      <c r="I120" s="668">
        <v>1.99</v>
      </c>
      <c r="J120" s="668">
        <v>300</v>
      </c>
      <c r="K120" s="669">
        <v>597</v>
      </c>
    </row>
    <row r="121" spans="1:11" ht="14.4" customHeight="1" x14ac:dyDescent="0.3">
      <c r="A121" s="664" t="s">
        <v>543</v>
      </c>
      <c r="B121" s="665" t="s">
        <v>2184</v>
      </c>
      <c r="C121" s="666" t="s">
        <v>553</v>
      </c>
      <c r="D121" s="667" t="s">
        <v>2186</v>
      </c>
      <c r="E121" s="666" t="s">
        <v>4168</v>
      </c>
      <c r="F121" s="667" t="s">
        <v>4169</v>
      </c>
      <c r="G121" s="666" t="s">
        <v>3812</v>
      </c>
      <c r="H121" s="666" t="s">
        <v>3813</v>
      </c>
      <c r="I121" s="668">
        <v>3.1</v>
      </c>
      <c r="J121" s="668">
        <v>50</v>
      </c>
      <c r="K121" s="669">
        <v>155</v>
      </c>
    </row>
    <row r="122" spans="1:11" ht="14.4" customHeight="1" x14ac:dyDescent="0.3">
      <c r="A122" s="664" t="s">
        <v>543</v>
      </c>
      <c r="B122" s="665" t="s">
        <v>2184</v>
      </c>
      <c r="C122" s="666" t="s">
        <v>553</v>
      </c>
      <c r="D122" s="667" t="s">
        <v>2186</v>
      </c>
      <c r="E122" s="666" t="s">
        <v>4168</v>
      </c>
      <c r="F122" s="667" t="s">
        <v>4169</v>
      </c>
      <c r="G122" s="666" t="s">
        <v>3814</v>
      </c>
      <c r="H122" s="666" t="s">
        <v>3815</v>
      </c>
      <c r="I122" s="668">
        <v>0.01</v>
      </c>
      <c r="J122" s="668">
        <v>200</v>
      </c>
      <c r="K122" s="669">
        <v>2</v>
      </c>
    </row>
    <row r="123" spans="1:11" ht="14.4" customHeight="1" x14ac:dyDescent="0.3">
      <c r="A123" s="664" t="s">
        <v>543</v>
      </c>
      <c r="B123" s="665" t="s">
        <v>2184</v>
      </c>
      <c r="C123" s="666" t="s">
        <v>553</v>
      </c>
      <c r="D123" s="667" t="s">
        <v>2186</v>
      </c>
      <c r="E123" s="666" t="s">
        <v>4168</v>
      </c>
      <c r="F123" s="667" t="s">
        <v>4169</v>
      </c>
      <c r="G123" s="666" t="s">
        <v>3818</v>
      </c>
      <c r="H123" s="666" t="s">
        <v>3819</v>
      </c>
      <c r="I123" s="668">
        <v>2.17</v>
      </c>
      <c r="J123" s="668">
        <v>100</v>
      </c>
      <c r="K123" s="669">
        <v>217</v>
      </c>
    </row>
    <row r="124" spans="1:11" ht="14.4" customHeight="1" x14ac:dyDescent="0.3">
      <c r="A124" s="664" t="s">
        <v>543</v>
      </c>
      <c r="B124" s="665" t="s">
        <v>2184</v>
      </c>
      <c r="C124" s="666" t="s">
        <v>553</v>
      </c>
      <c r="D124" s="667" t="s">
        <v>2186</v>
      </c>
      <c r="E124" s="666" t="s">
        <v>4168</v>
      </c>
      <c r="F124" s="667" t="s">
        <v>4169</v>
      </c>
      <c r="G124" s="666" t="s">
        <v>3820</v>
      </c>
      <c r="H124" s="666" t="s">
        <v>3821</v>
      </c>
      <c r="I124" s="668">
        <v>2.69</v>
      </c>
      <c r="J124" s="668">
        <v>100</v>
      </c>
      <c r="K124" s="669">
        <v>269</v>
      </c>
    </row>
    <row r="125" spans="1:11" ht="14.4" customHeight="1" x14ac:dyDescent="0.3">
      <c r="A125" s="664" t="s">
        <v>543</v>
      </c>
      <c r="B125" s="665" t="s">
        <v>2184</v>
      </c>
      <c r="C125" s="666" t="s">
        <v>553</v>
      </c>
      <c r="D125" s="667" t="s">
        <v>2186</v>
      </c>
      <c r="E125" s="666" t="s">
        <v>4168</v>
      </c>
      <c r="F125" s="667" t="s">
        <v>4169</v>
      </c>
      <c r="G125" s="666" t="s">
        <v>3822</v>
      </c>
      <c r="H125" s="666" t="s">
        <v>3823</v>
      </c>
      <c r="I125" s="668">
        <v>2.1749999999999998</v>
      </c>
      <c r="J125" s="668">
        <v>800</v>
      </c>
      <c r="K125" s="669">
        <v>1740</v>
      </c>
    </row>
    <row r="126" spans="1:11" ht="14.4" customHeight="1" x14ac:dyDescent="0.3">
      <c r="A126" s="664" t="s">
        <v>543</v>
      </c>
      <c r="B126" s="665" t="s">
        <v>2184</v>
      </c>
      <c r="C126" s="666" t="s">
        <v>553</v>
      </c>
      <c r="D126" s="667" t="s">
        <v>2186</v>
      </c>
      <c r="E126" s="666" t="s">
        <v>4168</v>
      </c>
      <c r="F126" s="667" t="s">
        <v>4169</v>
      </c>
      <c r="G126" s="666" t="s">
        <v>3824</v>
      </c>
      <c r="H126" s="666" t="s">
        <v>3825</v>
      </c>
      <c r="I126" s="668">
        <v>39.93</v>
      </c>
      <c r="J126" s="668">
        <v>40</v>
      </c>
      <c r="K126" s="669">
        <v>1597.2</v>
      </c>
    </row>
    <row r="127" spans="1:11" ht="14.4" customHeight="1" x14ac:dyDescent="0.3">
      <c r="A127" s="664" t="s">
        <v>543</v>
      </c>
      <c r="B127" s="665" t="s">
        <v>2184</v>
      </c>
      <c r="C127" s="666" t="s">
        <v>553</v>
      </c>
      <c r="D127" s="667" t="s">
        <v>2186</v>
      </c>
      <c r="E127" s="666" t="s">
        <v>4168</v>
      </c>
      <c r="F127" s="667" t="s">
        <v>4169</v>
      </c>
      <c r="G127" s="666" t="s">
        <v>3946</v>
      </c>
      <c r="H127" s="666" t="s">
        <v>3947</v>
      </c>
      <c r="I127" s="668">
        <v>29.9</v>
      </c>
      <c r="J127" s="668">
        <v>10</v>
      </c>
      <c r="K127" s="669">
        <v>299</v>
      </c>
    </row>
    <row r="128" spans="1:11" ht="14.4" customHeight="1" x14ac:dyDescent="0.3">
      <c r="A128" s="664" t="s">
        <v>543</v>
      </c>
      <c r="B128" s="665" t="s">
        <v>2184</v>
      </c>
      <c r="C128" s="666" t="s">
        <v>553</v>
      </c>
      <c r="D128" s="667" t="s">
        <v>2186</v>
      </c>
      <c r="E128" s="666" t="s">
        <v>4168</v>
      </c>
      <c r="F128" s="667" t="s">
        <v>4169</v>
      </c>
      <c r="G128" s="666" t="s">
        <v>3828</v>
      </c>
      <c r="H128" s="666" t="s">
        <v>3829</v>
      </c>
      <c r="I128" s="668">
        <v>2.06</v>
      </c>
      <c r="J128" s="668">
        <v>50</v>
      </c>
      <c r="K128" s="669">
        <v>103</v>
      </c>
    </row>
    <row r="129" spans="1:11" ht="14.4" customHeight="1" x14ac:dyDescent="0.3">
      <c r="A129" s="664" t="s">
        <v>543</v>
      </c>
      <c r="B129" s="665" t="s">
        <v>2184</v>
      </c>
      <c r="C129" s="666" t="s">
        <v>553</v>
      </c>
      <c r="D129" s="667" t="s">
        <v>2186</v>
      </c>
      <c r="E129" s="666" t="s">
        <v>4168</v>
      </c>
      <c r="F129" s="667" t="s">
        <v>4169</v>
      </c>
      <c r="G129" s="666" t="s">
        <v>3948</v>
      </c>
      <c r="H129" s="666" t="s">
        <v>3949</v>
      </c>
      <c r="I129" s="668">
        <v>37.15</v>
      </c>
      <c r="J129" s="668">
        <v>60</v>
      </c>
      <c r="K129" s="669">
        <v>2228.8200000000002</v>
      </c>
    </row>
    <row r="130" spans="1:11" ht="14.4" customHeight="1" x14ac:dyDescent="0.3">
      <c r="A130" s="664" t="s">
        <v>543</v>
      </c>
      <c r="B130" s="665" t="s">
        <v>2184</v>
      </c>
      <c r="C130" s="666" t="s">
        <v>553</v>
      </c>
      <c r="D130" s="667" t="s">
        <v>2186</v>
      </c>
      <c r="E130" s="666" t="s">
        <v>4168</v>
      </c>
      <c r="F130" s="667" t="s">
        <v>4169</v>
      </c>
      <c r="G130" s="666" t="s">
        <v>3950</v>
      </c>
      <c r="H130" s="666" t="s">
        <v>3951</v>
      </c>
      <c r="I130" s="668">
        <v>17.98</v>
      </c>
      <c r="J130" s="668">
        <v>50</v>
      </c>
      <c r="K130" s="669">
        <v>899</v>
      </c>
    </row>
    <row r="131" spans="1:11" ht="14.4" customHeight="1" x14ac:dyDescent="0.3">
      <c r="A131" s="664" t="s">
        <v>543</v>
      </c>
      <c r="B131" s="665" t="s">
        <v>2184</v>
      </c>
      <c r="C131" s="666" t="s">
        <v>553</v>
      </c>
      <c r="D131" s="667" t="s">
        <v>2186</v>
      </c>
      <c r="E131" s="666" t="s">
        <v>4168</v>
      </c>
      <c r="F131" s="667" t="s">
        <v>4169</v>
      </c>
      <c r="G131" s="666" t="s">
        <v>3834</v>
      </c>
      <c r="H131" s="666" t="s">
        <v>3835</v>
      </c>
      <c r="I131" s="668">
        <v>17.98</v>
      </c>
      <c r="J131" s="668">
        <v>100</v>
      </c>
      <c r="K131" s="669">
        <v>1798</v>
      </c>
    </row>
    <row r="132" spans="1:11" ht="14.4" customHeight="1" x14ac:dyDescent="0.3">
      <c r="A132" s="664" t="s">
        <v>543</v>
      </c>
      <c r="B132" s="665" t="s">
        <v>2184</v>
      </c>
      <c r="C132" s="666" t="s">
        <v>553</v>
      </c>
      <c r="D132" s="667" t="s">
        <v>2186</v>
      </c>
      <c r="E132" s="666" t="s">
        <v>4168</v>
      </c>
      <c r="F132" s="667" t="s">
        <v>4169</v>
      </c>
      <c r="G132" s="666" t="s">
        <v>3952</v>
      </c>
      <c r="H132" s="666" t="s">
        <v>3953</v>
      </c>
      <c r="I132" s="668">
        <v>1.93</v>
      </c>
      <c r="J132" s="668">
        <v>4</v>
      </c>
      <c r="K132" s="669">
        <v>7.72</v>
      </c>
    </row>
    <row r="133" spans="1:11" ht="14.4" customHeight="1" x14ac:dyDescent="0.3">
      <c r="A133" s="664" t="s">
        <v>543</v>
      </c>
      <c r="B133" s="665" t="s">
        <v>2184</v>
      </c>
      <c r="C133" s="666" t="s">
        <v>553</v>
      </c>
      <c r="D133" s="667" t="s">
        <v>2186</v>
      </c>
      <c r="E133" s="666" t="s">
        <v>4168</v>
      </c>
      <c r="F133" s="667" t="s">
        <v>4169</v>
      </c>
      <c r="G133" s="666" t="s">
        <v>3838</v>
      </c>
      <c r="H133" s="666" t="s">
        <v>3839</v>
      </c>
      <c r="I133" s="668">
        <v>12.11</v>
      </c>
      <c r="J133" s="668">
        <v>20</v>
      </c>
      <c r="K133" s="669">
        <v>242.2</v>
      </c>
    </row>
    <row r="134" spans="1:11" ht="14.4" customHeight="1" x14ac:dyDescent="0.3">
      <c r="A134" s="664" t="s">
        <v>543</v>
      </c>
      <c r="B134" s="665" t="s">
        <v>2184</v>
      </c>
      <c r="C134" s="666" t="s">
        <v>553</v>
      </c>
      <c r="D134" s="667" t="s">
        <v>2186</v>
      </c>
      <c r="E134" s="666" t="s">
        <v>4168</v>
      </c>
      <c r="F134" s="667" t="s">
        <v>4169</v>
      </c>
      <c r="G134" s="666" t="s">
        <v>3846</v>
      </c>
      <c r="H134" s="666" t="s">
        <v>3847</v>
      </c>
      <c r="I134" s="668">
        <v>1.27</v>
      </c>
      <c r="J134" s="668">
        <v>150</v>
      </c>
      <c r="K134" s="669">
        <v>190.5</v>
      </c>
    </row>
    <row r="135" spans="1:11" ht="14.4" customHeight="1" x14ac:dyDescent="0.3">
      <c r="A135" s="664" t="s">
        <v>543</v>
      </c>
      <c r="B135" s="665" t="s">
        <v>2184</v>
      </c>
      <c r="C135" s="666" t="s">
        <v>553</v>
      </c>
      <c r="D135" s="667" t="s">
        <v>2186</v>
      </c>
      <c r="E135" s="666" t="s">
        <v>4168</v>
      </c>
      <c r="F135" s="667" t="s">
        <v>4169</v>
      </c>
      <c r="G135" s="666" t="s">
        <v>3850</v>
      </c>
      <c r="H135" s="666" t="s">
        <v>3851</v>
      </c>
      <c r="I135" s="668">
        <v>11.49</v>
      </c>
      <c r="J135" s="668">
        <v>10</v>
      </c>
      <c r="K135" s="669">
        <v>114.9</v>
      </c>
    </row>
    <row r="136" spans="1:11" ht="14.4" customHeight="1" x14ac:dyDescent="0.3">
      <c r="A136" s="664" t="s">
        <v>543</v>
      </c>
      <c r="B136" s="665" t="s">
        <v>2184</v>
      </c>
      <c r="C136" s="666" t="s">
        <v>553</v>
      </c>
      <c r="D136" s="667" t="s">
        <v>2186</v>
      </c>
      <c r="E136" s="666" t="s">
        <v>4168</v>
      </c>
      <c r="F136" s="667" t="s">
        <v>4169</v>
      </c>
      <c r="G136" s="666" t="s">
        <v>3954</v>
      </c>
      <c r="H136" s="666" t="s">
        <v>3955</v>
      </c>
      <c r="I136" s="668">
        <v>6.66</v>
      </c>
      <c r="J136" s="668">
        <v>10</v>
      </c>
      <c r="K136" s="669">
        <v>66.599999999999994</v>
      </c>
    </row>
    <row r="137" spans="1:11" ht="14.4" customHeight="1" x14ac:dyDescent="0.3">
      <c r="A137" s="664" t="s">
        <v>543</v>
      </c>
      <c r="B137" s="665" t="s">
        <v>2184</v>
      </c>
      <c r="C137" s="666" t="s">
        <v>553</v>
      </c>
      <c r="D137" s="667" t="s">
        <v>2186</v>
      </c>
      <c r="E137" s="666" t="s">
        <v>4168</v>
      </c>
      <c r="F137" s="667" t="s">
        <v>4169</v>
      </c>
      <c r="G137" s="666" t="s">
        <v>3852</v>
      </c>
      <c r="H137" s="666" t="s">
        <v>3853</v>
      </c>
      <c r="I137" s="668">
        <v>0.47</v>
      </c>
      <c r="J137" s="668">
        <v>1000</v>
      </c>
      <c r="K137" s="669">
        <v>470</v>
      </c>
    </row>
    <row r="138" spans="1:11" ht="14.4" customHeight="1" x14ac:dyDescent="0.3">
      <c r="A138" s="664" t="s">
        <v>543</v>
      </c>
      <c r="B138" s="665" t="s">
        <v>2184</v>
      </c>
      <c r="C138" s="666" t="s">
        <v>553</v>
      </c>
      <c r="D138" s="667" t="s">
        <v>2186</v>
      </c>
      <c r="E138" s="666" t="s">
        <v>4168</v>
      </c>
      <c r="F138" s="667" t="s">
        <v>4169</v>
      </c>
      <c r="G138" s="666" t="s">
        <v>3854</v>
      </c>
      <c r="H138" s="666" t="s">
        <v>3855</v>
      </c>
      <c r="I138" s="668">
        <v>4.03</v>
      </c>
      <c r="J138" s="668">
        <v>50</v>
      </c>
      <c r="K138" s="669">
        <v>201.5</v>
      </c>
    </row>
    <row r="139" spans="1:11" ht="14.4" customHeight="1" x14ac:dyDescent="0.3">
      <c r="A139" s="664" t="s">
        <v>543</v>
      </c>
      <c r="B139" s="665" t="s">
        <v>2184</v>
      </c>
      <c r="C139" s="666" t="s">
        <v>553</v>
      </c>
      <c r="D139" s="667" t="s">
        <v>2186</v>
      </c>
      <c r="E139" s="666" t="s">
        <v>4168</v>
      </c>
      <c r="F139" s="667" t="s">
        <v>4169</v>
      </c>
      <c r="G139" s="666" t="s">
        <v>3956</v>
      </c>
      <c r="H139" s="666" t="s">
        <v>3957</v>
      </c>
      <c r="I139" s="668">
        <v>1109.27</v>
      </c>
      <c r="J139" s="668">
        <v>1</v>
      </c>
      <c r="K139" s="669">
        <v>1109.27</v>
      </c>
    </row>
    <row r="140" spans="1:11" ht="14.4" customHeight="1" x14ac:dyDescent="0.3">
      <c r="A140" s="664" t="s">
        <v>543</v>
      </c>
      <c r="B140" s="665" t="s">
        <v>2184</v>
      </c>
      <c r="C140" s="666" t="s">
        <v>553</v>
      </c>
      <c r="D140" s="667" t="s">
        <v>2186</v>
      </c>
      <c r="E140" s="666" t="s">
        <v>4168</v>
      </c>
      <c r="F140" s="667" t="s">
        <v>4169</v>
      </c>
      <c r="G140" s="666" t="s">
        <v>3862</v>
      </c>
      <c r="H140" s="666" t="s">
        <v>3863</v>
      </c>
      <c r="I140" s="668">
        <v>9.1999999999999993</v>
      </c>
      <c r="J140" s="668">
        <v>500</v>
      </c>
      <c r="K140" s="669">
        <v>4600</v>
      </c>
    </row>
    <row r="141" spans="1:11" ht="14.4" customHeight="1" x14ac:dyDescent="0.3">
      <c r="A141" s="664" t="s">
        <v>543</v>
      </c>
      <c r="B141" s="665" t="s">
        <v>2184</v>
      </c>
      <c r="C141" s="666" t="s">
        <v>553</v>
      </c>
      <c r="D141" s="667" t="s">
        <v>2186</v>
      </c>
      <c r="E141" s="666" t="s">
        <v>4168</v>
      </c>
      <c r="F141" s="667" t="s">
        <v>4169</v>
      </c>
      <c r="G141" s="666" t="s">
        <v>3870</v>
      </c>
      <c r="H141" s="666" t="s">
        <v>3871</v>
      </c>
      <c r="I141" s="668">
        <v>3.44</v>
      </c>
      <c r="J141" s="668">
        <v>80</v>
      </c>
      <c r="K141" s="669">
        <v>275.2</v>
      </c>
    </row>
    <row r="142" spans="1:11" ht="14.4" customHeight="1" x14ac:dyDescent="0.3">
      <c r="A142" s="664" t="s">
        <v>543</v>
      </c>
      <c r="B142" s="665" t="s">
        <v>2184</v>
      </c>
      <c r="C142" s="666" t="s">
        <v>553</v>
      </c>
      <c r="D142" s="667" t="s">
        <v>2186</v>
      </c>
      <c r="E142" s="666" t="s">
        <v>4168</v>
      </c>
      <c r="F142" s="667" t="s">
        <v>4169</v>
      </c>
      <c r="G142" s="666" t="s">
        <v>3958</v>
      </c>
      <c r="H142" s="666" t="s">
        <v>3959</v>
      </c>
      <c r="I142" s="668">
        <v>3.39</v>
      </c>
      <c r="J142" s="668">
        <v>120</v>
      </c>
      <c r="K142" s="669">
        <v>406.8</v>
      </c>
    </row>
    <row r="143" spans="1:11" ht="14.4" customHeight="1" x14ac:dyDescent="0.3">
      <c r="A143" s="664" t="s">
        <v>543</v>
      </c>
      <c r="B143" s="665" t="s">
        <v>2184</v>
      </c>
      <c r="C143" s="666" t="s">
        <v>553</v>
      </c>
      <c r="D143" s="667" t="s">
        <v>2186</v>
      </c>
      <c r="E143" s="666" t="s">
        <v>4168</v>
      </c>
      <c r="F143" s="667" t="s">
        <v>4169</v>
      </c>
      <c r="G143" s="666" t="s">
        <v>3872</v>
      </c>
      <c r="H143" s="666" t="s">
        <v>3873</v>
      </c>
      <c r="I143" s="668">
        <v>9.44</v>
      </c>
      <c r="J143" s="668">
        <v>200</v>
      </c>
      <c r="K143" s="669">
        <v>1888</v>
      </c>
    </row>
    <row r="144" spans="1:11" ht="14.4" customHeight="1" x14ac:dyDescent="0.3">
      <c r="A144" s="664" t="s">
        <v>543</v>
      </c>
      <c r="B144" s="665" t="s">
        <v>2184</v>
      </c>
      <c r="C144" s="666" t="s">
        <v>553</v>
      </c>
      <c r="D144" s="667" t="s">
        <v>2186</v>
      </c>
      <c r="E144" s="666" t="s">
        <v>4172</v>
      </c>
      <c r="F144" s="667" t="s">
        <v>4173</v>
      </c>
      <c r="G144" s="666" t="s">
        <v>3876</v>
      </c>
      <c r="H144" s="666" t="s">
        <v>3877</v>
      </c>
      <c r="I144" s="668">
        <v>8.17</v>
      </c>
      <c r="J144" s="668">
        <v>700</v>
      </c>
      <c r="K144" s="669">
        <v>5719</v>
      </c>
    </row>
    <row r="145" spans="1:11" ht="14.4" customHeight="1" x14ac:dyDescent="0.3">
      <c r="A145" s="664" t="s">
        <v>543</v>
      </c>
      <c r="B145" s="665" t="s">
        <v>2184</v>
      </c>
      <c r="C145" s="666" t="s">
        <v>553</v>
      </c>
      <c r="D145" s="667" t="s">
        <v>2186</v>
      </c>
      <c r="E145" s="666" t="s">
        <v>4172</v>
      </c>
      <c r="F145" s="667" t="s">
        <v>4173</v>
      </c>
      <c r="G145" s="666" t="s">
        <v>3878</v>
      </c>
      <c r="H145" s="666" t="s">
        <v>3879</v>
      </c>
      <c r="I145" s="668">
        <v>7.01</v>
      </c>
      <c r="J145" s="668">
        <v>30</v>
      </c>
      <c r="K145" s="669">
        <v>210.3</v>
      </c>
    </row>
    <row r="146" spans="1:11" ht="14.4" customHeight="1" x14ac:dyDescent="0.3">
      <c r="A146" s="664" t="s">
        <v>543</v>
      </c>
      <c r="B146" s="665" t="s">
        <v>2184</v>
      </c>
      <c r="C146" s="666" t="s">
        <v>553</v>
      </c>
      <c r="D146" s="667" t="s">
        <v>2186</v>
      </c>
      <c r="E146" s="666" t="s">
        <v>4174</v>
      </c>
      <c r="F146" s="667" t="s">
        <v>4175</v>
      </c>
      <c r="G146" s="666" t="s">
        <v>3886</v>
      </c>
      <c r="H146" s="666" t="s">
        <v>3887</v>
      </c>
      <c r="I146" s="668">
        <v>0.48</v>
      </c>
      <c r="J146" s="668">
        <v>600</v>
      </c>
      <c r="K146" s="669">
        <v>288</v>
      </c>
    </row>
    <row r="147" spans="1:11" ht="14.4" customHeight="1" x14ac:dyDescent="0.3">
      <c r="A147" s="664" t="s">
        <v>543</v>
      </c>
      <c r="B147" s="665" t="s">
        <v>2184</v>
      </c>
      <c r="C147" s="666" t="s">
        <v>553</v>
      </c>
      <c r="D147" s="667" t="s">
        <v>2186</v>
      </c>
      <c r="E147" s="666" t="s">
        <v>4174</v>
      </c>
      <c r="F147" s="667" t="s">
        <v>4175</v>
      </c>
      <c r="G147" s="666" t="s">
        <v>3888</v>
      </c>
      <c r="H147" s="666" t="s">
        <v>3889</v>
      </c>
      <c r="I147" s="668">
        <v>0.48</v>
      </c>
      <c r="J147" s="668">
        <v>2000</v>
      </c>
      <c r="K147" s="669">
        <v>960</v>
      </c>
    </row>
    <row r="148" spans="1:11" ht="14.4" customHeight="1" x14ac:dyDescent="0.3">
      <c r="A148" s="664" t="s">
        <v>543</v>
      </c>
      <c r="B148" s="665" t="s">
        <v>2184</v>
      </c>
      <c r="C148" s="666" t="s">
        <v>553</v>
      </c>
      <c r="D148" s="667" t="s">
        <v>2186</v>
      </c>
      <c r="E148" s="666" t="s">
        <v>4174</v>
      </c>
      <c r="F148" s="667" t="s">
        <v>4175</v>
      </c>
      <c r="G148" s="666" t="s">
        <v>3890</v>
      </c>
      <c r="H148" s="666" t="s">
        <v>3891</v>
      </c>
      <c r="I148" s="668">
        <v>1.8</v>
      </c>
      <c r="J148" s="668">
        <v>200</v>
      </c>
      <c r="K148" s="669">
        <v>360</v>
      </c>
    </row>
    <row r="149" spans="1:11" ht="14.4" customHeight="1" x14ac:dyDescent="0.3">
      <c r="A149" s="664" t="s">
        <v>543</v>
      </c>
      <c r="B149" s="665" t="s">
        <v>2184</v>
      </c>
      <c r="C149" s="666" t="s">
        <v>553</v>
      </c>
      <c r="D149" s="667" t="s">
        <v>2186</v>
      </c>
      <c r="E149" s="666" t="s">
        <v>4176</v>
      </c>
      <c r="F149" s="667" t="s">
        <v>4177</v>
      </c>
      <c r="G149" s="666" t="s">
        <v>3892</v>
      </c>
      <c r="H149" s="666" t="s">
        <v>3893</v>
      </c>
      <c r="I149" s="668">
        <v>0.71</v>
      </c>
      <c r="J149" s="668">
        <v>8000</v>
      </c>
      <c r="K149" s="669">
        <v>5680</v>
      </c>
    </row>
    <row r="150" spans="1:11" ht="14.4" customHeight="1" x14ac:dyDescent="0.3">
      <c r="A150" s="664" t="s">
        <v>543</v>
      </c>
      <c r="B150" s="665" t="s">
        <v>2184</v>
      </c>
      <c r="C150" s="666" t="s">
        <v>553</v>
      </c>
      <c r="D150" s="667" t="s">
        <v>2186</v>
      </c>
      <c r="E150" s="666" t="s">
        <v>4176</v>
      </c>
      <c r="F150" s="667" t="s">
        <v>4177</v>
      </c>
      <c r="G150" s="666" t="s">
        <v>3960</v>
      </c>
      <c r="H150" s="666" t="s">
        <v>3961</v>
      </c>
      <c r="I150" s="668">
        <v>12.59</v>
      </c>
      <c r="J150" s="668">
        <v>40</v>
      </c>
      <c r="K150" s="669">
        <v>503.6</v>
      </c>
    </row>
    <row r="151" spans="1:11" ht="14.4" customHeight="1" x14ac:dyDescent="0.3">
      <c r="A151" s="664" t="s">
        <v>543</v>
      </c>
      <c r="B151" s="665" t="s">
        <v>2184</v>
      </c>
      <c r="C151" s="666" t="s">
        <v>553</v>
      </c>
      <c r="D151" s="667" t="s">
        <v>2186</v>
      </c>
      <c r="E151" s="666" t="s">
        <v>4178</v>
      </c>
      <c r="F151" s="667" t="s">
        <v>4179</v>
      </c>
      <c r="G151" s="666" t="s">
        <v>3898</v>
      </c>
      <c r="H151" s="666" t="s">
        <v>3899</v>
      </c>
      <c r="I151" s="668">
        <v>139.44</v>
      </c>
      <c r="J151" s="668">
        <v>6</v>
      </c>
      <c r="K151" s="669">
        <v>836.63</v>
      </c>
    </row>
    <row r="152" spans="1:11" ht="14.4" customHeight="1" x14ac:dyDescent="0.3">
      <c r="A152" s="664" t="s">
        <v>543</v>
      </c>
      <c r="B152" s="665" t="s">
        <v>2184</v>
      </c>
      <c r="C152" s="666" t="s">
        <v>553</v>
      </c>
      <c r="D152" s="667" t="s">
        <v>2186</v>
      </c>
      <c r="E152" s="666" t="s">
        <v>4178</v>
      </c>
      <c r="F152" s="667" t="s">
        <v>4179</v>
      </c>
      <c r="G152" s="666" t="s">
        <v>3900</v>
      </c>
      <c r="H152" s="666" t="s">
        <v>3901</v>
      </c>
      <c r="I152" s="668">
        <v>139.44</v>
      </c>
      <c r="J152" s="668">
        <v>6</v>
      </c>
      <c r="K152" s="669">
        <v>836.63</v>
      </c>
    </row>
    <row r="153" spans="1:11" ht="14.4" customHeight="1" x14ac:dyDescent="0.3">
      <c r="A153" s="664" t="s">
        <v>543</v>
      </c>
      <c r="B153" s="665" t="s">
        <v>2184</v>
      </c>
      <c r="C153" s="666" t="s">
        <v>553</v>
      </c>
      <c r="D153" s="667" t="s">
        <v>2186</v>
      </c>
      <c r="E153" s="666" t="s">
        <v>4180</v>
      </c>
      <c r="F153" s="667" t="s">
        <v>4181</v>
      </c>
      <c r="G153" s="666" t="s">
        <v>3902</v>
      </c>
      <c r="H153" s="666" t="s">
        <v>3903</v>
      </c>
      <c r="I153" s="668">
        <v>15.58</v>
      </c>
      <c r="J153" s="668">
        <v>60</v>
      </c>
      <c r="K153" s="669">
        <v>934.85</v>
      </c>
    </row>
    <row r="154" spans="1:11" ht="14.4" customHeight="1" x14ac:dyDescent="0.3">
      <c r="A154" s="664" t="s">
        <v>543</v>
      </c>
      <c r="B154" s="665" t="s">
        <v>2184</v>
      </c>
      <c r="C154" s="666" t="s">
        <v>556</v>
      </c>
      <c r="D154" s="667" t="s">
        <v>2187</v>
      </c>
      <c r="E154" s="666" t="s">
        <v>4166</v>
      </c>
      <c r="F154" s="667" t="s">
        <v>4167</v>
      </c>
      <c r="G154" s="666" t="s">
        <v>3750</v>
      </c>
      <c r="H154" s="666" t="s">
        <v>3751</v>
      </c>
      <c r="I154" s="668">
        <v>28.73</v>
      </c>
      <c r="J154" s="668">
        <v>40</v>
      </c>
      <c r="K154" s="669">
        <v>1149.2</v>
      </c>
    </row>
    <row r="155" spans="1:11" ht="14.4" customHeight="1" x14ac:dyDescent="0.3">
      <c r="A155" s="664" t="s">
        <v>543</v>
      </c>
      <c r="B155" s="665" t="s">
        <v>2184</v>
      </c>
      <c r="C155" s="666" t="s">
        <v>556</v>
      </c>
      <c r="D155" s="667" t="s">
        <v>2187</v>
      </c>
      <c r="E155" s="666" t="s">
        <v>4166</v>
      </c>
      <c r="F155" s="667" t="s">
        <v>4167</v>
      </c>
      <c r="G155" s="666" t="s">
        <v>3910</v>
      </c>
      <c r="H155" s="666" t="s">
        <v>3911</v>
      </c>
      <c r="I155" s="668">
        <v>3.0149999999999997</v>
      </c>
      <c r="J155" s="668">
        <v>1520</v>
      </c>
      <c r="K155" s="669">
        <v>4585.2</v>
      </c>
    </row>
    <row r="156" spans="1:11" ht="14.4" customHeight="1" x14ac:dyDescent="0.3">
      <c r="A156" s="664" t="s">
        <v>543</v>
      </c>
      <c r="B156" s="665" t="s">
        <v>2184</v>
      </c>
      <c r="C156" s="666" t="s">
        <v>556</v>
      </c>
      <c r="D156" s="667" t="s">
        <v>2187</v>
      </c>
      <c r="E156" s="666" t="s">
        <v>4166</v>
      </c>
      <c r="F156" s="667" t="s">
        <v>4167</v>
      </c>
      <c r="G156" s="666" t="s">
        <v>3912</v>
      </c>
      <c r="H156" s="666" t="s">
        <v>3913</v>
      </c>
      <c r="I156" s="668">
        <v>0.88</v>
      </c>
      <c r="J156" s="668">
        <v>1500</v>
      </c>
      <c r="K156" s="669">
        <v>1320</v>
      </c>
    </row>
    <row r="157" spans="1:11" ht="14.4" customHeight="1" x14ac:dyDescent="0.3">
      <c r="A157" s="664" t="s">
        <v>543</v>
      </c>
      <c r="B157" s="665" t="s">
        <v>2184</v>
      </c>
      <c r="C157" s="666" t="s">
        <v>556</v>
      </c>
      <c r="D157" s="667" t="s">
        <v>2187</v>
      </c>
      <c r="E157" s="666" t="s">
        <v>4166</v>
      </c>
      <c r="F157" s="667" t="s">
        <v>4167</v>
      </c>
      <c r="G157" s="666" t="s">
        <v>3962</v>
      </c>
      <c r="H157" s="666" t="s">
        <v>3963</v>
      </c>
      <c r="I157" s="668">
        <v>0.435</v>
      </c>
      <c r="J157" s="668">
        <v>5000</v>
      </c>
      <c r="K157" s="669">
        <v>2170</v>
      </c>
    </row>
    <row r="158" spans="1:11" ht="14.4" customHeight="1" x14ac:dyDescent="0.3">
      <c r="A158" s="664" t="s">
        <v>543</v>
      </c>
      <c r="B158" s="665" t="s">
        <v>2184</v>
      </c>
      <c r="C158" s="666" t="s">
        <v>556</v>
      </c>
      <c r="D158" s="667" t="s">
        <v>2187</v>
      </c>
      <c r="E158" s="666" t="s">
        <v>4166</v>
      </c>
      <c r="F158" s="667" t="s">
        <v>4167</v>
      </c>
      <c r="G158" s="666" t="s">
        <v>3964</v>
      </c>
      <c r="H158" s="666" t="s">
        <v>3965</v>
      </c>
      <c r="I158" s="668">
        <v>30.17</v>
      </c>
      <c r="J158" s="668">
        <v>20</v>
      </c>
      <c r="K158" s="669">
        <v>603.4</v>
      </c>
    </row>
    <row r="159" spans="1:11" ht="14.4" customHeight="1" x14ac:dyDescent="0.3">
      <c r="A159" s="664" t="s">
        <v>543</v>
      </c>
      <c r="B159" s="665" t="s">
        <v>2184</v>
      </c>
      <c r="C159" s="666" t="s">
        <v>556</v>
      </c>
      <c r="D159" s="667" t="s">
        <v>2187</v>
      </c>
      <c r="E159" s="666" t="s">
        <v>4166</v>
      </c>
      <c r="F159" s="667" t="s">
        <v>4167</v>
      </c>
      <c r="G159" s="666" t="s">
        <v>3922</v>
      </c>
      <c r="H159" s="666" t="s">
        <v>3923</v>
      </c>
      <c r="I159" s="668">
        <v>0.44</v>
      </c>
      <c r="J159" s="668">
        <v>3000</v>
      </c>
      <c r="K159" s="669">
        <v>1320</v>
      </c>
    </row>
    <row r="160" spans="1:11" ht="14.4" customHeight="1" x14ac:dyDescent="0.3">
      <c r="A160" s="664" t="s">
        <v>543</v>
      </c>
      <c r="B160" s="665" t="s">
        <v>2184</v>
      </c>
      <c r="C160" s="666" t="s">
        <v>556</v>
      </c>
      <c r="D160" s="667" t="s">
        <v>2187</v>
      </c>
      <c r="E160" s="666" t="s">
        <v>4166</v>
      </c>
      <c r="F160" s="667" t="s">
        <v>4167</v>
      </c>
      <c r="G160" s="666" t="s">
        <v>3762</v>
      </c>
      <c r="H160" s="666" t="s">
        <v>3763</v>
      </c>
      <c r="I160" s="668">
        <v>27.88</v>
      </c>
      <c r="J160" s="668">
        <v>6</v>
      </c>
      <c r="K160" s="669">
        <v>167.28</v>
      </c>
    </row>
    <row r="161" spans="1:11" ht="14.4" customHeight="1" x14ac:dyDescent="0.3">
      <c r="A161" s="664" t="s">
        <v>543</v>
      </c>
      <c r="B161" s="665" t="s">
        <v>2184</v>
      </c>
      <c r="C161" s="666" t="s">
        <v>556</v>
      </c>
      <c r="D161" s="667" t="s">
        <v>2187</v>
      </c>
      <c r="E161" s="666" t="s">
        <v>4166</v>
      </c>
      <c r="F161" s="667" t="s">
        <v>4167</v>
      </c>
      <c r="G161" s="666" t="s">
        <v>3966</v>
      </c>
      <c r="H161" s="666" t="s">
        <v>3967</v>
      </c>
      <c r="I161" s="668">
        <v>159.55000000000001</v>
      </c>
      <c r="J161" s="668">
        <v>20</v>
      </c>
      <c r="K161" s="669">
        <v>3191.02</v>
      </c>
    </row>
    <row r="162" spans="1:11" ht="14.4" customHeight="1" x14ac:dyDescent="0.3">
      <c r="A162" s="664" t="s">
        <v>543</v>
      </c>
      <c r="B162" s="665" t="s">
        <v>2184</v>
      </c>
      <c r="C162" s="666" t="s">
        <v>556</v>
      </c>
      <c r="D162" s="667" t="s">
        <v>2187</v>
      </c>
      <c r="E162" s="666" t="s">
        <v>4166</v>
      </c>
      <c r="F162" s="667" t="s">
        <v>4167</v>
      </c>
      <c r="G162" s="666" t="s">
        <v>3968</v>
      </c>
      <c r="H162" s="666" t="s">
        <v>3969</v>
      </c>
      <c r="I162" s="668">
        <v>123.19</v>
      </c>
      <c r="J162" s="668">
        <v>20</v>
      </c>
      <c r="K162" s="669">
        <v>2463.7600000000002</v>
      </c>
    </row>
    <row r="163" spans="1:11" ht="14.4" customHeight="1" x14ac:dyDescent="0.3">
      <c r="A163" s="664" t="s">
        <v>543</v>
      </c>
      <c r="B163" s="665" t="s">
        <v>2184</v>
      </c>
      <c r="C163" s="666" t="s">
        <v>556</v>
      </c>
      <c r="D163" s="667" t="s">
        <v>2187</v>
      </c>
      <c r="E163" s="666" t="s">
        <v>4166</v>
      </c>
      <c r="F163" s="667" t="s">
        <v>4167</v>
      </c>
      <c r="G163" s="666" t="s">
        <v>3970</v>
      </c>
      <c r="H163" s="666" t="s">
        <v>3971</v>
      </c>
      <c r="I163" s="668">
        <v>26.37</v>
      </c>
      <c r="J163" s="668">
        <v>48</v>
      </c>
      <c r="K163" s="669">
        <v>1265.74</v>
      </c>
    </row>
    <row r="164" spans="1:11" ht="14.4" customHeight="1" x14ac:dyDescent="0.3">
      <c r="A164" s="664" t="s">
        <v>543</v>
      </c>
      <c r="B164" s="665" t="s">
        <v>2184</v>
      </c>
      <c r="C164" s="666" t="s">
        <v>556</v>
      </c>
      <c r="D164" s="667" t="s">
        <v>2187</v>
      </c>
      <c r="E164" s="666" t="s">
        <v>4166</v>
      </c>
      <c r="F164" s="667" t="s">
        <v>4167</v>
      </c>
      <c r="G164" s="666" t="s">
        <v>3972</v>
      </c>
      <c r="H164" s="666" t="s">
        <v>3973</v>
      </c>
      <c r="I164" s="668">
        <v>2.06</v>
      </c>
      <c r="J164" s="668">
        <v>150</v>
      </c>
      <c r="K164" s="669">
        <v>309</v>
      </c>
    </row>
    <row r="165" spans="1:11" ht="14.4" customHeight="1" x14ac:dyDescent="0.3">
      <c r="A165" s="664" t="s">
        <v>543</v>
      </c>
      <c r="B165" s="665" t="s">
        <v>2184</v>
      </c>
      <c r="C165" s="666" t="s">
        <v>556</v>
      </c>
      <c r="D165" s="667" t="s">
        <v>2187</v>
      </c>
      <c r="E165" s="666" t="s">
        <v>4166</v>
      </c>
      <c r="F165" s="667" t="s">
        <v>4167</v>
      </c>
      <c r="G165" s="666" t="s">
        <v>3776</v>
      </c>
      <c r="H165" s="666" t="s">
        <v>3777</v>
      </c>
      <c r="I165" s="668">
        <v>595.51499999999999</v>
      </c>
      <c r="J165" s="668">
        <v>10</v>
      </c>
      <c r="K165" s="669">
        <v>5955.1399999999994</v>
      </c>
    </row>
    <row r="166" spans="1:11" ht="14.4" customHeight="1" x14ac:dyDescent="0.3">
      <c r="A166" s="664" t="s">
        <v>543</v>
      </c>
      <c r="B166" s="665" t="s">
        <v>2184</v>
      </c>
      <c r="C166" s="666" t="s">
        <v>556</v>
      </c>
      <c r="D166" s="667" t="s">
        <v>2187</v>
      </c>
      <c r="E166" s="666" t="s">
        <v>4166</v>
      </c>
      <c r="F166" s="667" t="s">
        <v>4167</v>
      </c>
      <c r="G166" s="666" t="s">
        <v>3974</v>
      </c>
      <c r="H166" s="666" t="s">
        <v>3975</v>
      </c>
      <c r="I166" s="668">
        <v>12.65</v>
      </c>
      <c r="J166" s="668">
        <v>30</v>
      </c>
      <c r="K166" s="669">
        <v>379.5</v>
      </c>
    </row>
    <row r="167" spans="1:11" ht="14.4" customHeight="1" x14ac:dyDescent="0.3">
      <c r="A167" s="664" t="s">
        <v>543</v>
      </c>
      <c r="B167" s="665" t="s">
        <v>2184</v>
      </c>
      <c r="C167" s="666" t="s">
        <v>556</v>
      </c>
      <c r="D167" s="667" t="s">
        <v>2187</v>
      </c>
      <c r="E167" s="666" t="s">
        <v>4166</v>
      </c>
      <c r="F167" s="667" t="s">
        <v>4167</v>
      </c>
      <c r="G167" s="666" t="s">
        <v>3976</v>
      </c>
      <c r="H167" s="666" t="s">
        <v>3977</v>
      </c>
      <c r="I167" s="668">
        <v>18.86</v>
      </c>
      <c r="J167" s="668">
        <v>60</v>
      </c>
      <c r="K167" s="669">
        <v>1131.5999999999999</v>
      </c>
    </row>
    <row r="168" spans="1:11" ht="14.4" customHeight="1" x14ac:dyDescent="0.3">
      <c r="A168" s="664" t="s">
        <v>543</v>
      </c>
      <c r="B168" s="665" t="s">
        <v>2184</v>
      </c>
      <c r="C168" s="666" t="s">
        <v>556</v>
      </c>
      <c r="D168" s="667" t="s">
        <v>2187</v>
      </c>
      <c r="E168" s="666" t="s">
        <v>4168</v>
      </c>
      <c r="F168" s="667" t="s">
        <v>4169</v>
      </c>
      <c r="G168" s="666" t="s">
        <v>3782</v>
      </c>
      <c r="H168" s="666" t="s">
        <v>3783</v>
      </c>
      <c r="I168" s="668">
        <v>11.15</v>
      </c>
      <c r="J168" s="668">
        <v>100</v>
      </c>
      <c r="K168" s="669">
        <v>1115</v>
      </c>
    </row>
    <row r="169" spans="1:11" ht="14.4" customHeight="1" x14ac:dyDescent="0.3">
      <c r="A169" s="664" t="s">
        <v>543</v>
      </c>
      <c r="B169" s="665" t="s">
        <v>2184</v>
      </c>
      <c r="C169" s="666" t="s">
        <v>556</v>
      </c>
      <c r="D169" s="667" t="s">
        <v>2187</v>
      </c>
      <c r="E169" s="666" t="s">
        <v>4168</v>
      </c>
      <c r="F169" s="667" t="s">
        <v>4169</v>
      </c>
      <c r="G169" s="666" t="s">
        <v>3784</v>
      </c>
      <c r="H169" s="666" t="s">
        <v>3785</v>
      </c>
      <c r="I169" s="668">
        <v>1.0900000000000001</v>
      </c>
      <c r="J169" s="668">
        <v>1600</v>
      </c>
      <c r="K169" s="669">
        <v>1744</v>
      </c>
    </row>
    <row r="170" spans="1:11" ht="14.4" customHeight="1" x14ac:dyDescent="0.3">
      <c r="A170" s="664" t="s">
        <v>543</v>
      </c>
      <c r="B170" s="665" t="s">
        <v>2184</v>
      </c>
      <c r="C170" s="666" t="s">
        <v>556</v>
      </c>
      <c r="D170" s="667" t="s">
        <v>2187</v>
      </c>
      <c r="E170" s="666" t="s">
        <v>4168</v>
      </c>
      <c r="F170" s="667" t="s">
        <v>4169</v>
      </c>
      <c r="G170" s="666" t="s">
        <v>3786</v>
      </c>
      <c r="H170" s="666" t="s">
        <v>3787</v>
      </c>
      <c r="I170" s="668">
        <v>1.67</v>
      </c>
      <c r="J170" s="668">
        <v>1000</v>
      </c>
      <c r="K170" s="669">
        <v>1670</v>
      </c>
    </row>
    <row r="171" spans="1:11" ht="14.4" customHeight="1" x14ac:dyDescent="0.3">
      <c r="A171" s="664" t="s">
        <v>543</v>
      </c>
      <c r="B171" s="665" t="s">
        <v>2184</v>
      </c>
      <c r="C171" s="666" t="s">
        <v>556</v>
      </c>
      <c r="D171" s="667" t="s">
        <v>2187</v>
      </c>
      <c r="E171" s="666" t="s">
        <v>4168</v>
      </c>
      <c r="F171" s="667" t="s">
        <v>4169</v>
      </c>
      <c r="G171" s="666" t="s">
        <v>3788</v>
      </c>
      <c r="H171" s="666" t="s">
        <v>3789</v>
      </c>
      <c r="I171" s="668">
        <v>0.48</v>
      </c>
      <c r="J171" s="668">
        <v>600</v>
      </c>
      <c r="K171" s="669">
        <v>288</v>
      </c>
    </row>
    <row r="172" spans="1:11" ht="14.4" customHeight="1" x14ac:dyDescent="0.3">
      <c r="A172" s="664" t="s">
        <v>543</v>
      </c>
      <c r="B172" s="665" t="s">
        <v>2184</v>
      </c>
      <c r="C172" s="666" t="s">
        <v>556</v>
      </c>
      <c r="D172" s="667" t="s">
        <v>2187</v>
      </c>
      <c r="E172" s="666" t="s">
        <v>4168</v>
      </c>
      <c r="F172" s="667" t="s">
        <v>4169</v>
      </c>
      <c r="G172" s="666" t="s">
        <v>3792</v>
      </c>
      <c r="H172" s="666" t="s">
        <v>3793</v>
      </c>
      <c r="I172" s="668">
        <v>3.14</v>
      </c>
      <c r="J172" s="668">
        <v>50</v>
      </c>
      <c r="K172" s="669">
        <v>157</v>
      </c>
    </row>
    <row r="173" spans="1:11" ht="14.4" customHeight="1" x14ac:dyDescent="0.3">
      <c r="A173" s="664" t="s">
        <v>543</v>
      </c>
      <c r="B173" s="665" t="s">
        <v>2184</v>
      </c>
      <c r="C173" s="666" t="s">
        <v>556</v>
      </c>
      <c r="D173" s="667" t="s">
        <v>2187</v>
      </c>
      <c r="E173" s="666" t="s">
        <v>4168</v>
      </c>
      <c r="F173" s="667" t="s">
        <v>4169</v>
      </c>
      <c r="G173" s="666" t="s">
        <v>3944</v>
      </c>
      <c r="H173" s="666" t="s">
        <v>3945</v>
      </c>
      <c r="I173" s="668">
        <v>5.32</v>
      </c>
      <c r="J173" s="668">
        <v>100</v>
      </c>
      <c r="K173" s="669">
        <v>532</v>
      </c>
    </row>
    <row r="174" spans="1:11" ht="14.4" customHeight="1" x14ac:dyDescent="0.3">
      <c r="A174" s="664" t="s">
        <v>543</v>
      </c>
      <c r="B174" s="665" t="s">
        <v>2184</v>
      </c>
      <c r="C174" s="666" t="s">
        <v>556</v>
      </c>
      <c r="D174" s="667" t="s">
        <v>2187</v>
      </c>
      <c r="E174" s="666" t="s">
        <v>4168</v>
      </c>
      <c r="F174" s="667" t="s">
        <v>4169</v>
      </c>
      <c r="G174" s="666" t="s">
        <v>3796</v>
      </c>
      <c r="H174" s="666" t="s">
        <v>3797</v>
      </c>
      <c r="I174" s="668">
        <v>6.23</v>
      </c>
      <c r="J174" s="668">
        <v>30</v>
      </c>
      <c r="K174" s="669">
        <v>186.9</v>
      </c>
    </row>
    <row r="175" spans="1:11" ht="14.4" customHeight="1" x14ac:dyDescent="0.3">
      <c r="A175" s="664" t="s">
        <v>543</v>
      </c>
      <c r="B175" s="665" t="s">
        <v>2184</v>
      </c>
      <c r="C175" s="666" t="s">
        <v>556</v>
      </c>
      <c r="D175" s="667" t="s">
        <v>2187</v>
      </c>
      <c r="E175" s="666" t="s">
        <v>4168</v>
      </c>
      <c r="F175" s="667" t="s">
        <v>4169</v>
      </c>
      <c r="G175" s="666" t="s">
        <v>3802</v>
      </c>
      <c r="H175" s="666" t="s">
        <v>3803</v>
      </c>
      <c r="I175" s="668">
        <v>6.17</v>
      </c>
      <c r="J175" s="668">
        <v>200</v>
      </c>
      <c r="K175" s="669">
        <v>1234</v>
      </c>
    </row>
    <row r="176" spans="1:11" ht="14.4" customHeight="1" x14ac:dyDescent="0.3">
      <c r="A176" s="664" t="s">
        <v>543</v>
      </c>
      <c r="B176" s="665" t="s">
        <v>2184</v>
      </c>
      <c r="C176" s="666" t="s">
        <v>556</v>
      </c>
      <c r="D176" s="667" t="s">
        <v>2187</v>
      </c>
      <c r="E176" s="666" t="s">
        <v>4168</v>
      </c>
      <c r="F176" s="667" t="s">
        <v>4169</v>
      </c>
      <c r="G176" s="666" t="s">
        <v>3808</v>
      </c>
      <c r="H176" s="666" t="s">
        <v>3809</v>
      </c>
      <c r="I176" s="668">
        <v>1.99</v>
      </c>
      <c r="J176" s="668">
        <v>300</v>
      </c>
      <c r="K176" s="669">
        <v>597</v>
      </c>
    </row>
    <row r="177" spans="1:11" ht="14.4" customHeight="1" x14ac:dyDescent="0.3">
      <c r="A177" s="664" t="s">
        <v>543</v>
      </c>
      <c r="B177" s="665" t="s">
        <v>2184</v>
      </c>
      <c r="C177" s="666" t="s">
        <v>556</v>
      </c>
      <c r="D177" s="667" t="s">
        <v>2187</v>
      </c>
      <c r="E177" s="666" t="s">
        <v>4168</v>
      </c>
      <c r="F177" s="667" t="s">
        <v>4169</v>
      </c>
      <c r="G177" s="666" t="s">
        <v>3810</v>
      </c>
      <c r="H177" s="666" t="s">
        <v>3811</v>
      </c>
      <c r="I177" s="668">
        <v>2.04</v>
      </c>
      <c r="J177" s="668">
        <v>100</v>
      </c>
      <c r="K177" s="669">
        <v>204</v>
      </c>
    </row>
    <row r="178" spans="1:11" ht="14.4" customHeight="1" x14ac:dyDescent="0.3">
      <c r="A178" s="664" t="s">
        <v>543</v>
      </c>
      <c r="B178" s="665" t="s">
        <v>2184</v>
      </c>
      <c r="C178" s="666" t="s">
        <v>556</v>
      </c>
      <c r="D178" s="667" t="s">
        <v>2187</v>
      </c>
      <c r="E178" s="666" t="s">
        <v>4168</v>
      </c>
      <c r="F178" s="667" t="s">
        <v>4169</v>
      </c>
      <c r="G178" s="666" t="s">
        <v>3814</v>
      </c>
      <c r="H178" s="666" t="s">
        <v>3815</v>
      </c>
      <c r="I178" s="668">
        <v>0.01</v>
      </c>
      <c r="J178" s="668">
        <v>200</v>
      </c>
      <c r="K178" s="669">
        <v>2</v>
      </c>
    </row>
    <row r="179" spans="1:11" ht="14.4" customHeight="1" x14ac:dyDescent="0.3">
      <c r="A179" s="664" t="s">
        <v>543</v>
      </c>
      <c r="B179" s="665" t="s">
        <v>2184</v>
      </c>
      <c r="C179" s="666" t="s">
        <v>556</v>
      </c>
      <c r="D179" s="667" t="s">
        <v>2187</v>
      </c>
      <c r="E179" s="666" t="s">
        <v>4168</v>
      </c>
      <c r="F179" s="667" t="s">
        <v>4169</v>
      </c>
      <c r="G179" s="666" t="s">
        <v>3816</v>
      </c>
      <c r="H179" s="666" t="s">
        <v>3817</v>
      </c>
      <c r="I179" s="668">
        <v>2.04</v>
      </c>
      <c r="J179" s="668">
        <v>200</v>
      </c>
      <c r="K179" s="669">
        <v>408</v>
      </c>
    </row>
    <row r="180" spans="1:11" ht="14.4" customHeight="1" x14ac:dyDescent="0.3">
      <c r="A180" s="664" t="s">
        <v>543</v>
      </c>
      <c r="B180" s="665" t="s">
        <v>2184</v>
      </c>
      <c r="C180" s="666" t="s">
        <v>556</v>
      </c>
      <c r="D180" s="667" t="s">
        <v>2187</v>
      </c>
      <c r="E180" s="666" t="s">
        <v>4168</v>
      </c>
      <c r="F180" s="667" t="s">
        <v>4169</v>
      </c>
      <c r="G180" s="666" t="s">
        <v>3978</v>
      </c>
      <c r="H180" s="666" t="s">
        <v>3979</v>
      </c>
      <c r="I180" s="668">
        <v>3.07</v>
      </c>
      <c r="J180" s="668">
        <v>150</v>
      </c>
      <c r="K180" s="669">
        <v>460.5</v>
      </c>
    </row>
    <row r="181" spans="1:11" ht="14.4" customHeight="1" x14ac:dyDescent="0.3">
      <c r="A181" s="664" t="s">
        <v>543</v>
      </c>
      <c r="B181" s="665" t="s">
        <v>2184</v>
      </c>
      <c r="C181" s="666" t="s">
        <v>556</v>
      </c>
      <c r="D181" s="667" t="s">
        <v>2187</v>
      </c>
      <c r="E181" s="666" t="s">
        <v>4168</v>
      </c>
      <c r="F181" s="667" t="s">
        <v>4169</v>
      </c>
      <c r="G181" s="666" t="s">
        <v>3820</v>
      </c>
      <c r="H181" s="666" t="s">
        <v>3821</v>
      </c>
      <c r="I181" s="668">
        <v>2.69</v>
      </c>
      <c r="J181" s="668">
        <v>150</v>
      </c>
      <c r="K181" s="669">
        <v>403.5</v>
      </c>
    </row>
    <row r="182" spans="1:11" ht="14.4" customHeight="1" x14ac:dyDescent="0.3">
      <c r="A182" s="664" t="s">
        <v>543</v>
      </c>
      <c r="B182" s="665" t="s">
        <v>2184</v>
      </c>
      <c r="C182" s="666" t="s">
        <v>556</v>
      </c>
      <c r="D182" s="667" t="s">
        <v>2187</v>
      </c>
      <c r="E182" s="666" t="s">
        <v>4168</v>
      </c>
      <c r="F182" s="667" t="s">
        <v>4169</v>
      </c>
      <c r="G182" s="666" t="s">
        <v>3822</v>
      </c>
      <c r="H182" s="666" t="s">
        <v>3823</v>
      </c>
      <c r="I182" s="668">
        <v>2.1800000000000002</v>
      </c>
      <c r="J182" s="668">
        <v>420</v>
      </c>
      <c r="K182" s="669">
        <v>915.6</v>
      </c>
    </row>
    <row r="183" spans="1:11" ht="14.4" customHeight="1" x14ac:dyDescent="0.3">
      <c r="A183" s="664" t="s">
        <v>543</v>
      </c>
      <c r="B183" s="665" t="s">
        <v>2184</v>
      </c>
      <c r="C183" s="666" t="s">
        <v>556</v>
      </c>
      <c r="D183" s="667" t="s">
        <v>2187</v>
      </c>
      <c r="E183" s="666" t="s">
        <v>4168</v>
      </c>
      <c r="F183" s="667" t="s">
        <v>4169</v>
      </c>
      <c r="G183" s="666" t="s">
        <v>3834</v>
      </c>
      <c r="H183" s="666" t="s">
        <v>3835</v>
      </c>
      <c r="I183" s="668">
        <v>17.98</v>
      </c>
      <c r="J183" s="668">
        <v>150</v>
      </c>
      <c r="K183" s="669">
        <v>2697</v>
      </c>
    </row>
    <row r="184" spans="1:11" ht="14.4" customHeight="1" x14ac:dyDescent="0.3">
      <c r="A184" s="664" t="s">
        <v>543</v>
      </c>
      <c r="B184" s="665" t="s">
        <v>2184</v>
      </c>
      <c r="C184" s="666" t="s">
        <v>556</v>
      </c>
      <c r="D184" s="667" t="s">
        <v>2187</v>
      </c>
      <c r="E184" s="666" t="s">
        <v>4168</v>
      </c>
      <c r="F184" s="667" t="s">
        <v>4169</v>
      </c>
      <c r="G184" s="666" t="s">
        <v>3838</v>
      </c>
      <c r="H184" s="666" t="s">
        <v>3839</v>
      </c>
      <c r="I184" s="668">
        <v>12.11</v>
      </c>
      <c r="J184" s="668">
        <v>30</v>
      </c>
      <c r="K184" s="669">
        <v>363.3</v>
      </c>
    </row>
    <row r="185" spans="1:11" ht="14.4" customHeight="1" x14ac:dyDescent="0.3">
      <c r="A185" s="664" t="s">
        <v>543</v>
      </c>
      <c r="B185" s="665" t="s">
        <v>2184</v>
      </c>
      <c r="C185" s="666" t="s">
        <v>556</v>
      </c>
      <c r="D185" s="667" t="s">
        <v>2187</v>
      </c>
      <c r="E185" s="666" t="s">
        <v>4168</v>
      </c>
      <c r="F185" s="667" t="s">
        <v>4169</v>
      </c>
      <c r="G185" s="666" t="s">
        <v>3980</v>
      </c>
      <c r="H185" s="666" t="s">
        <v>3981</v>
      </c>
      <c r="I185" s="668">
        <v>2.5099999999999998</v>
      </c>
      <c r="J185" s="668">
        <v>150</v>
      </c>
      <c r="K185" s="669">
        <v>376.5</v>
      </c>
    </row>
    <row r="186" spans="1:11" ht="14.4" customHeight="1" x14ac:dyDescent="0.3">
      <c r="A186" s="664" t="s">
        <v>543</v>
      </c>
      <c r="B186" s="665" t="s">
        <v>2184</v>
      </c>
      <c r="C186" s="666" t="s">
        <v>556</v>
      </c>
      <c r="D186" s="667" t="s">
        <v>2187</v>
      </c>
      <c r="E186" s="666" t="s">
        <v>4168</v>
      </c>
      <c r="F186" s="667" t="s">
        <v>4169</v>
      </c>
      <c r="G186" s="666" t="s">
        <v>3840</v>
      </c>
      <c r="H186" s="666" t="s">
        <v>3841</v>
      </c>
      <c r="I186" s="668">
        <v>1.94</v>
      </c>
      <c r="J186" s="668">
        <v>200</v>
      </c>
      <c r="K186" s="669">
        <v>388</v>
      </c>
    </row>
    <row r="187" spans="1:11" ht="14.4" customHeight="1" x14ac:dyDescent="0.3">
      <c r="A187" s="664" t="s">
        <v>543</v>
      </c>
      <c r="B187" s="665" t="s">
        <v>2184</v>
      </c>
      <c r="C187" s="666" t="s">
        <v>556</v>
      </c>
      <c r="D187" s="667" t="s">
        <v>2187</v>
      </c>
      <c r="E187" s="666" t="s">
        <v>4168</v>
      </c>
      <c r="F187" s="667" t="s">
        <v>4169</v>
      </c>
      <c r="G187" s="666" t="s">
        <v>3844</v>
      </c>
      <c r="H187" s="666" t="s">
        <v>3845</v>
      </c>
      <c r="I187" s="668">
        <v>13.2</v>
      </c>
      <c r="J187" s="668">
        <v>20</v>
      </c>
      <c r="K187" s="669">
        <v>264</v>
      </c>
    </row>
    <row r="188" spans="1:11" ht="14.4" customHeight="1" x14ac:dyDescent="0.3">
      <c r="A188" s="664" t="s">
        <v>543</v>
      </c>
      <c r="B188" s="665" t="s">
        <v>2184</v>
      </c>
      <c r="C188" s="666" t="s">
        <v>556</v>
      </c>
      <c r="D188" s="667" t="s">
        <v>2187</v>
      </c>
      <c r="E188" s="666" t="s">
        <v>4168</v>
      </c>
      <c r="F188" s="667" t="s">
        <v>4169</v>
      </c>
      <c r="G188" s="666" t="s">
        <v>3848</v>
      </c>
      <c r="H188" s="666" t="s">
        <v>3849</v>
      </c>
      <c r="I188" s="668">
        <v>21.24</v>
      </c>
      <c r="J188" s="668">
        <v>50</v>
      </c>
      <c r="K188" s="669">
        <v>1062</v>
      </c>
    </row>
    <row r="189" spans="1:11" ht="14.4" customHeight="1" x14ac:dyDescent="0.3">
      <c r="A189" s="664" t="s">
        <v>543</v>
      </c>
      <c r="B189" s="665" t="s">
        <v>2184</v>
      </c>
      <c r="C189" s="666" t="s">
        <v>556</v>
      </c>
      <c r="D189" s="667" t="s">
        <v>2187</v>
      </c>
      <c r="E189" s="666" t="s">
        <v>4168</v>
      </c>
      <c r="F189" s="667" t="s">
        <v>4169</v>
      </c>
      <c r="G189" s="666" t="s">
        <v>3850</v>
      </c>
      <c r="H189" s="666" t="s">
        <v>3851</v>
      </c>
      <c r="I189" s="668">
        <v>11.49</v>
      </c>
      <c r="J189" s="668">
        <v>10</v>
      </c>
      <c r="K189" s="669">
        <v>114.9</v>
      </c>
    </row>
    <row r="190" spans="1:11" ht="14.4" customHeight="1" x14ac:dyDescent="0.3">
      <c r="A190" s="664" t="s">
        <v>543</v>
      </c>
      <c r="B190" s="665" t="s">
        <v>2184</v>
      </c>
      <c r="C190" s="666" t="s">
        <v>556</v>
      </c>
      <c r="D190" s="667" t="s">
        <v>2187</v>
      </c>
      <c r="E190" s="666" t="s">
        <v>4168</v>
      </c>
      <c r="F190" s="667" t="s">
        <v>4169</v>
      </c>
      <c r="G190" s="666" t="s">
        <v>3852</v>
      </c>
      <c r="H190" s="666" t="s">
        <v>3853</v>
      </c>
      <c r="I190" s="668">
        <v>0.48</v>
      </c>
      <c r="J190" s="668">
        <v>500</v>
      </c>
      <c r="K190" s="669">
        <v>240</v>
      </c>
    </row>
    <row r="191" spans="1:11" ht="14.4" customHeight="1" x14ac:dyDescent="0.3">
      <c r="A191" s="664" t="s">
        <v>543</v>
      </c>
      <c r="B191" s="665" t="s">
        <v>2184</v>
      </c>
      <c r="C191" s="666" t="s">
        <v>556</v>
      </c>
      <c r="D191" s="667" t="s">
        <v>2187</v>
      </c>
      <c r="E191" s="666" t="s">
        <v>4168</v>
      </c>
      <c r="F191" s="667" t="s">
        <v>4169</v>
      </c>
      <c r="G191" s="666" t="s">
        <v>3862</v>
      </c>
      <c r="H191" s="666" t="s">
        <v>3863</v>
      </c>
      <c r="I191" s="668">
        <v>9.1999999999999993</v>
      </c>
      <c r="J191" s="668">
        <v>400</v>
      </c>
      <c r="K191" s="669">
        <v>3680</v>
      </c>
    </row>
    <row r="192" spans="1:11" ht="14.4" customHeight="1" x14ac:dyDescent="0.3">
      <c r="A192" s="664" t="s">
        <v>543</v>
      </c>
      <c r="B192" s="665" t="s">
        <v>2184</v>
      </c>
      <c r="C192" s="666" t="s">
        <v>556</v>
      </c>
      <c r="D192" s="667" t="s">
        <v>2187</v>
      </c>
      <c r="E192" s="666" t="s">
        <v>4168</v>
      </c>
      <c r="F192" s="667" t="s">
        <v>4169</v>
      </c>
      <c r="G192" s="666" t="s">
        <v>3958</v>
      </c>
      <c r="H192" s="666" t="s">
        <v>3959</v>
      </c>
      <c r="I192" s="668">
        <v>3.3975000000000004</v>
      </c>
      <c r="J192" s="668">
        <v>820</v>
      </c>
      <c r="K192" s="669">
        <v>2782.8</v>
      </c>
    </row>
    <row r="193" spans="1:11" ht="14.4" customHeight="1" x14ac:dyDescent="0.3">
      <c r="A193" s="664" t="s">
        <v>543</v>
      </c>
      <c r="B193" s="665" t="s">
        <v>2184</v>
      </c>
      <c r="C193" s="666" t="s">
        <v>556</v>
      </c>
      <c r="D193" s="667" t="s">
        <v>2187</v>
      </c>
      <c r="E193" s="666" t="s">
        <v>4172</v>
      </c>
      <c r="F193" s="667" t="s">
        <v>4173</v>
      </c>
      <c r="G193" s="666" t="s">
        <v>3876</v>
      </c>
      <c r="H193" s="666" t="s">
        <v>3877</v>
      </c>
      <c r="I193" s="668">
        <v>8.17</v>
      </c>
      <c r="J193" s="668">
        <v>700</v>
      </c>
      <c r="K193" s="669">
        <v>5719</v>
      </c>
    </row>
    <row r="194" spans="1:11" ht="14.4" customHeight="1" x14ac:dyDescent="0.3">
      <c r="A194" s="664" t="s">
        <v>543</v>
      </c>
      <c r="B194" s="665" t="s">
        <v>2184</v>
      </c>
      <c r="C194" s="666" t="s">
        <v>556</v>
      </c>
      <c r="D194" s="667" t="s">
        <v>2187</v>
      </c>
      <c r="E194" s="666" t="s">
        <v>4172</v>
      </c>
      <c r="F194" s="667" t="s">
        <v>4173</v>
      </c>
      <c r="G194" s="666" t="s">
        <v>3878</v>
      </c>
      <c r="H194" s="666" t="s">
        <v>3879</v>
      </c>
      <c r="I194" s="668">
        <v>7</v>
      </c>
      <c r="J194" s="668">
        <v>50</v>
      </c>
      <c r="K194" s="669">
        <v>350</v>
      </c>
    </row>
    <row r="195" spans="1:11" ht="14.4" customHeight="1" x14ac:dyDescent="0.3">
      <c r="A195" s="664" t="s">
        <v>543</v>
      </c>
      <c r="B195" s="665" t="s">
        <v>2184</v>
      </c>
      <c r="C195" s="666" t="s">
        <v>556</v>
      </c>
      <c r="D195" s="667" t="s">
        <v>2187</v>
      </c>
      <c r="E195" s="666" t="s">
        <v>4174</v>
      </c>
      <c r="F195" s="667" t="s">
        <v>4175</v>
      </c>
      <c r="G195" s="666" t="s">
        <v>3886</v>
      </c>
      <c r="H195" s="666" t="s">
        <v>3887</v>
      </c>
      <c r="I195" s="668">
        <v>0.48</v>
      </c>
      <c r="J195" s="668">
        <v>300</v>
      </c>
      <c r="K195" s="669">
        <v>144</v>
      </c>
    </row>
    <row r="196" spans="1:11" ht="14.4" customHeight="1" x14ac:dyDescent="0.3">
      <c r="A196" s="664" t="s">
        <v>543</v>
      </c>
      <c r="B196" s="665" t="s">
        <v>2184</v>
      </c>
      <c r="C196" s="666" t="s">
        <v>556</v>
      </c>
      <c r="D196" s="667" t="s">
        <v>2187</v>
      </c>
      <c r="E196" s="666" t="s">
        <v>4176</v>
      </c>
      <c r="F196" s="667" t="s">
        <v>4177</v>
      </c>
      <c r="G196" s="666" t="s">
        <v>3892</v>
      </c>
      <c r="H196" s="666" t="s">
        <v>3893</v>
      </c>
      <c r="I196" s="668">
        <v>0.71</v>
      </c>
      <c r="J196" s="668">
        <v>6000</v>
      </c>
      <c r="K196" s="669">
        <v>4260</v>
      </c>
    </row>
    <row r="197" spans="1:11" ht="14.4" customHeight="1" x14ac:dyDescent="0.3">
      <c r="A197" s="664" t="s">
        <v>543</v>
      </c>
      <c r="B197" s="665" t="s">
        <v>2184</v>
      </c>
      <c r="C197" s="666" t="s">
        <v>556</v>
      </c>
      <c r="D197" s="667" t="s">
        <v>2187</v>
      </c>
      <c r="E197" s="666" t="s">
        <v>4176</v>
      </c>
      <c r="F197" s="667" t="s">
        <v>4177</v>
      </c>
      <c r="G197" s="666" t="s">
        <v>3894</v>
      </c>
      <c r="H197" s="666" t="s">
        <v>3895</v>
      </c>
      <c r="I197" s="668">
        <v>0.71</v>
      </c>
      <c r="J197" s="668">
        <v>2000</v>
      </c>
      <c r="K197" s="669">
        <v>1420</v>
      </c>
    </row>
    <row r="198" spans="1:11" ht="14.4" customHeight="1" x14ac:dyDescent="0.3">
      <c r="A198" s="664" t="s">
        <v>543</v>
      </c>
      <c r="B198" s="665" t="s">
        <v>2184</v>
      </c>
      <c r="C198" s="666" t="s">
        <v>559</v>
      </c>
      <c r="D198" s="667" t="s">
        <v>2188</v>
      </c>
      <c r="E198" s="666" t="s">
        <v>4166</v>
      </c>
      <c r="F198" s="667" t="s">
        <v>4167</v>
      </c>
      <c r="G198" s="666" t="s">
        <v>3750</v>
      </c>
      <c r="H198" s="666" t="s">
        <v>3751</v>
      </c>
      <c r="I198" s="668">
        <v>28.73</v>
      </c>
      <c r="J198" s="668">
        <v>10</v>
      </c>
      <c r="K198" s="669">
        <v>287.3</v>
      </c>
    </row>
    <row r="199" spans="1:11" ht="14.4" customHeight="1" x14ac:dyDescent="0.3">
      <c r="A199" s="664" t="s">
        <v>543</v>
      </c>
      <c r="B199" s="665" t="s">
        <v>2184</v>
      </c>
      <c r="C199" s="666" t="s">
        <v>559</v>
      </c>
      <c r="D199" s="667" t="s">
        <v>2188</v>
      </c>
      <c r="E199" s="666" t="s">
        <v>4166</v>
      </c>
      <c r="F199" s="667" t="s">
        <v>4167</v>
      </c>
      <c r="G199" s="666" t="s">
        <v>3982</v>
      </c>
      <c r="H199" s="666" t="s">
        <v>3983</v>
      </c>
      <c r="I199" s="668">
        <v>2.0499999999999998</v>
      </c>
      <c r="J199" s="668">
        <v>300</v>
      </c>
      <c r="K199" s="669">
        <v>615.58000000000004</v>
      </c>
    </row>
    <row r="200" spans="1:11" ht="14.4" customHeight="1" x14ac:dyDescent="0.3">
      <c r="A200" s="664" t="s">
        <v>543</v>
      </c>
      <c r="B200" s="665" t="s">
        <v>2184</v>
      </c>
      <c r="C200" s="666" t="s">
        <v>559</v>
      </c>
      <c r="D200" s="667" t="s">
        <v>2188</v>
      </c>
      <c r="E200" s="666" t="s">
        <v>4166</v>
      </c>
      <c r="F200" s="667" t="s">
        <v>4167</v>
      </c>
      <c r="G200" s="666" t="s">
        <v>3962</v>
      </c>
      <c r="H200" s="666" t="s">
        <v>3963</v>
      </c>
      <c r="I200" s="668">
        <v>0.43</v>
      </c>
      <c r="J200" s="668">
        <v>500</v>
      </c>
      <c r="K200" s="669">
        <v>215</v>
      </c>
    </row>
    <row r="201" spans="1:11" ht="14.4" customHeight="1" x14ac:dyDescent="0.3">
      <c r="A201" s="664" t="s">
        <v>543</v>
      </c>
      <c r="B201" s="665" t="s">
        <v>2184</v>
      </c>
      <c r="C201" s="666" t="s">
        <v>559</v>
      </c>
      <c r="D201" s="667" t="s">
        <v>2188</v>
      </c>
      <c r="E201" s="666" t="s">
        <v>4166</v>
      </c>
      <c r="F201" s="667" t="s">
        <v>4167</v>
      </c>
      <c r="G201" s="666" t="s">
        <v>3964</v>
      </c>
      <c r="H201" s="666" t="s">
        <v>3965</v>
      </c>
      <c r="I201" s="668">
        <v>30.18</v>
      </c>
      <c r="J201" s="668">
        <v>30</v>
      </c>
      <c r="K201" s="669">
        <v>905.4</v>
      </c>
    </row>
    <row r="202" spans="1:11" ht="14.4" customHeight="1" x14ac:dyDescent="0.3">
      <c r="A202" s="664" t="s">
        <v>543</v>
      </c>
      <c r="B202" s="665" t="s">
        <v>2184</v>
      </c>
      <c r="C202" s="666" t="s">
        <v>559</v>
      </c>
      <c r="D202" s="667" t="s">
        <v>2188</v>
      </c>
      <c r="E202" s="666" t="s">
        <v>4166</v>
      </c>
      <c r="F202" s="667" t="s">
        <v>4167</v>
      </c>
      <c r="G202" s="666" t="s">
        <v>3984</v>
      </c>
      <c r="H202" s="666" t="s">
        <v>3985</v>
      </c>
      <c r="I202" s="668">
        <v>1.49</v>
      </c>
      <c r="J202" s="668">
        <v>300</v>
      </c>
      <c r="K202" s="669">
        <v>447</v>
      </c>
    </row>
    <row r="203" spans="1:11" ht="14.4" customHeight="1" x14ac:dyDescent="0.3">
      <c r="A203" s="664" t="s">
        <v>543</v>
      </c>
      <c r="B203" s="665" t="s">
        <v>2184</v>
      </c>
      <c r="C203" s="666" t="s">
        <v>559</v>
      </c>
      <c r="D203" s="667" t="s">
        <v>2188</v>
      </c>
      <c r="E203" s="666" t="s">
        <v>4166</v>
      </c>
      <c r="F203" s="667" t="s">
        <v>4167</v>
      </c>
      <c r="G203" s="666" t="s">
        <v>3758</v>
      </c>
      <c r="H203" s="666" t="s">
        <v>3759</v>
      </c>
      <c r="I203" s="668">
        <v>0.67</v>
      </c>
      <c r="J203" s="668">
        <v>300</v>
      </c>
      <c r="K203" s="669">
        <v>201</v>
      </c>
    </row>
    <row r="204" spans="1:11" ht="14.4" customHeight="1" x14ac:dyDescent="0.3">
      <c r="A204" s="664" t="s">
        <v>543</v>
      </c>
      <c r="B204" s="665" t="s">
        <v>2184</v>
      </c>
      <c r="C204" s="666" t="s">
        <v>559</v>
      </c>
      <c r="D204" s="667" t="s">
        <v>2188</v>
      </c>
      <c r="E204" s="666" t="s">
        <v>4166</v>
      </c>
      <c r="F204" s="667" t="s">
        <v>4167</v>
      </c>
      <c r="G204" s="666" t="s">
        <v>3986</v>
      </c>
      <c r="H204" s="666" t="s">
        <v>3987</v>
      </c>
      <c r="I204" s="668">
        <v>13.02</v>
      </c>
      <c r="J204" s="668">
        <v>1</v>
      </c>
      <c r="K204" s="669">
        <v>13.02</v>
      </c>
    </row>
    <row r="205" spans="1:11" ht="14.4" customHeight="1" x14ac:dyDescent="0.3">
      <c r="A205" s="664" t="s">
        <v>543</v>
      </c>
      <c r="B205" s="665" t="s">
        <v>2184</v>
      </c>
      <c r="C205" s="666" t="s">
        <v>559</v>
      </c>
      <c r="D205" s="667" t="s">
        <v>2188</v>
      </c>
      <c r="E205" s="666" t="s">
        <v>4166</v>
      </c>
      <c r="F205" s="667" t="s">
        <v>4167</v>
      </c>
      <c r="G205" s="666" t="s">
        <v>3988</v>
      </c>
      <c r="H205" s="666" t="s">
        <v>3989</v>
      </c>
      <c r="I205" s="668">
        <v>0.97</v>
      </c>
      <c r="J205" s="668">
        <v>2500</v>
      </c>
      <c r="K205" s="669">
        <v>2425</v>
      </c>
    </row>
    <row r="206" spans="1:11" ht="14.4" customHeight="1" x14ac:dyDescent="0.3">
      <c r="A206" s="664" t="s">
        <v>543</v>
      </c>
      <c r="B206" s="665" t="s">
        <v>2184</v>
      </c>
      <c r="C206" s="666" t="s">
        <v>559</v>
      </c>
      <c r="D206" s="667" t="s">
        <v>2188</v>
      </c>
      <c r="E206" s="666" t="s">
        <v>4166</v>
      </c>
      <c r="F206" s="667" t="s">
        <v>4167</v>
      </c>
      <c r="G206" s="666" t="s">
        <v>3990</v>
      </c>
      <c r="H206" s="666" t="s">
        <v>3991</v>
      </c>
      <c r="I206" s="668">
        <v>0.59</v>
      </c>
      <c r="J206" s="668">
        <v>2000</v>
      </c>
      <c r="K206" s="669">
        <v>1180</v>
      </c>
    </row>
    <row r="207" spans="1:11" ht="14.4" customHeight="1" x14ac:dyDescent="0.3">
      <c r="A207" s="664" t="s">
        <v>543</v>
      </c>
      <c r="B207" s="665" t="s">
        <v>2184</v>
      </c>
      <c r="C207" s="666" t="s">
        <v>559</v>
      </c>
      <c r="D207" s="667" t="s">
        <v>2188</v>
      </c>
      <c r="E207" s="666" t="s">
        <v>4166</v>
      </c>
      <c r="F207" s="667" t="s">
        <v>4167</v>
      </c>
      <c r="G207" s="666" t="s">
        <v>3970</v>
      </c>
      <c r="H207" s="666" t="s">
        <v>3971</v>
      </c>
      <c r="I207" s="668">
        <v>26.37</v>
      </c>
      <c r="J207" s="668">
        <v>24</v>
      </c>
      <c r="K207" s="669">
        <v>632.88</v>
      </c>
    </row>
    <row r="208" spans="1:11" ht="14.4" customHeight="1" x14ac:dyDescent="0.3">
      <c r="A208" s="664" t="s">
        <v>543</v>
      </c>
      <c r="B208" s="665" t="s">
        <v>2184</v>
      </c>
      <c r="C208" s="666" t="s">
        <v>559</v>
      </c>
      <c r="D208" s="667" t="s">
        <v>2188</v>
      </c>
      <c r="E208" s="666" t="s">
        <v>4166</v>
      </c>
      <c r="F208" s="667" t="s">
        <v>4167</v>
      </c>
      <c r="G208" s="666" t="s">
        <v>3992</v>
      </c>
      <c r="H208" s="666" t="s">
        <v>3993</v>
      </c>
      <c r="I208" s="668">
        <v>7.1</v>
      </c>
      <c r="J208" s="668">
        <v>2</v>
      </c>
      <c r="K208" s="669">
        <v>14.2</v>
      </c>
    </row>
    <row r="209" spans="1:11" ht="14.4" customHeight="1" x14ac:dyDescent="0.3">
      <c r="A209" s="664" t="s">
        <v>543</v>
      </c>
      <c r="B209" s="665" t="s">
        <v>2184</v>
      </c>
      <c r="C209" s="666" t="s">
        <v>559</v>
      </c>
      <c r="D209" s="667" t="s">
        <v>2188</v>
      </c>
      <c r="E209" s="666" t="s">
        <v>4166</v>
      </c>
      <c r="F209" s="667" t="s">
        <v>4167</v>
      </c>
      <c r="G209" s="666" t="s">
        <v>3994</v>
      </c>
      <c r="H209" s="666" t="s">
        <v>3995</v>
      </c>
      <c r="I209" s="668">
        <v>8.2799999999999994</v>
      </c>
      <c r="J209" s="668">
        <v>1</v>
      </c>
      <c r="K209" s="669">
        <v>8.2799999999999994</v>
      </c>
    </row>
    <row r="210" spans="1:11" ht="14.4" customHeight="1" x14ac:dyDescent="0.3">
      <c r="A210" s="664" t="s">
        <v>543</v>
      </c>
      <c r="B210" s="665" t="s">
        <v>2184</v>
      </c>
      <c r="C210" s="666" t="s">
        <v>559</v>
      </c>
      <c r="D210" s="667" t="s">
        <v>2188</v>
      </c>
      <c r="E210" s="666" t="s">
        <v>4166</v>
      </c>
      <c r="F210" s="667" t="s">
        <v>4167</v>
      </c>
      <c r="G210" s="666" t="s">
        <v>3996</v>
      </c>
      <c r="H210" s="666" t="s">
        <v>3997</v>
      </c>
      <c r="I210" s="668">
        <v>5.92</v>
      </c>
      <c r="J210" s="668">
        <v>2</v>
      </c>
      <c r="K210" s="669">
        <v>11.84</v>
      </c>
    </row>
    <row r="211" spans="1:11" ht="14.4" customHeight="1" x14ac:dyDescent="0.3">
      <c r="A211" s="664" t="s">
        <v>543</v>
      </c>
      <c r="B211" s="665" t="s">
        <v>2184</v>
      </c>
      <c r="C211" s="666" t="s">
        <v>559</v>
      </c>
      <c r="D211" s="667" t="s">
        <v>2188</v>
      </c>
      <c r="E211" s="666" t="s">
        <v>4166</v>
      </c>
      <c r="F211" s="667" t="s">
        <v>4167</v>
      </c>
      <c r="G211" s="666" t="s">
        <v>3998</v>
      </c>
      <c r="H211" s="666" t="s">
        <v>3999</v>
      </c>
      <c r="I211" s="668">
        <v>2.67</v>
      </c>
      <c r="J211" s="668">
        <v>3</v>
      </c>
      <c r="K211" s="669">
        <v>8.01</v>
      </c>
    </row>
    <row r="212" spans="1:11" ht="14.4" customHeight="1" x14ac:dyDescent="0.3">
      <c r="A212" s="664" t="s">
        <v>543</v>
      </c>
      <c r="B212" s="665" t="s">
        <v>2184</v>
      </c>
      <c r="C212" s="666" t="s">
        <v>559</v>
      </c>
      <c r="D212" s="667" t="s">
        <v>2188</v>
      </c>
      <c r="E212" s="666" t="s">
        <v>4166</v>
      </c>
      <c r="F212" s="667" t="s">
        <v>4167</v>
      </c>
      <c r="G212" s="666" t="s">
        <v>4000</v>
      </c>
      <c r="H212" s="666" t="s">
        <v>4001</v>
      </c>
      <c r="I212" s="668">
        <v>8.6199999999999992</v>
      </c>
      <c r="J212" s="668">
        <v>10</v>
      </c>
      <c r="K212" s="669">
        <v>86.2</v>
      </c>
    </row>
    <row r="213" spans="1:11" ht="14.4" customHeight="1" x14ac:dyDescent="0.3">
      <c r="A213" s="664" t="s">
        <v>543</v>
      </c>
      <c r="B213" s="665" t="s">
        <v>2184</v>
      </c>
      <c r="C213" s="666" t="s">
        <v>559</v>
      </c>
      <c r="D213" s="667" t="s">
        <v>2188</v>
      </c>
      <c r="E213" s="666" t="s">
        <v>4168</v>
      </c>
      <c r="F213" s="667" t="s">
        <v>4169</v>
      </c>
      <c r="G213" s="666" t="s">
        <v>3810</v>
      </c>
      <c r="H213" s="666" t="s">
        <v>3811</v>
      </c>
      <c r="I213" s="668">
        <v>2.04</v>
      </c>
      <c r="J213" s="668">
        <v>100</v>
      </c>
      <c r="K213" s="669">
        <v>204</v>
      </c>
    </row>
    <row r="214" spans="1:11" ht="14.4" customHeight="1" x14ac:dyDescent="0.3">
      <c r="A214" s="664" t="s">
        <v>543</v>
      </c>
      <c r="B214" s="665" t="s">
        <v>2184</v>
      </c>
      <c r="C214" s="666" t="s">
        <v>559</v>
      </c>
      <c r="D214" s="667" t="s">
        <v>2188</v>
      </c>
      <c r="E214" s="666" t="s">
        <v>4168</v>
      </c>
      <c r="F214" s="667" t="s">
        <v>4169</v>
      </c>
      <c r="G214" s="666" t="s">
        <v>4002</v>
      </c>
      <c r="H214" s="666" t="s">
        <v>4003</v>
      </c>
      <c r="I214" s="668">
        <v>1.93</v>
      </c>
      <c r="J214" s="668">
        <v>100</v>
      </c>
      <c r="K214" s="669">
        <v>193</v>
      </c>
    </row>
    <row r="215" spans="1:11" ht="14.4" customHeight="1" x14ac:dyDescent="0.3">
      <c r="A215" s="664" t="s">
        <v>543</v>
      </c>
      <c r="B215" s="665" t="s">
        <v>2184</v>
      </c>
      <c r="C215" s="666" t="s">
        <v>559</v>
      </c>
      <c r="D215" s="667" t="s">
        <v>2188</v>
      </c>
      <c r="E215" s="666" t="s">
        <v>4168</v>
      </c>
      <c r="F215" s="667" t="s">
        <v>4169</v>
      </c>
      <c r="G215" s="666" t="s">
        <v>4004</v>
      </c>
      <c r="H215" s="666" t="s">
        <v>4005</v>
      </c>
      <c r="I215" s="668">
        <v>1.93</v>
      </c>
      <c r="J215" s="668">
        <v>100</v>
      </c>
      <c r="K215" s="669">
        <v>193</v>
      </c>
    </row>
    <row r="216" spans="1:11" ht="14.4" customHeight="1" x14ac:dyDescent="0.3">
      <c r="A216" s="664" t="s">
        <v>543</v>
      </c>
      <c r="B216" s="665" t="s">
        <v>2184</v>
      </c>
      <c r="C216" s="666" t="s">
        <v>559</v>
      </c>
      <c r="D216" s="667" t="s">
        <v>2188</v>
      </c>
      <c r="E216" s="666" t="s">
        <v>4168</v>
      </c>
      <c r="F216" s="667" t="s">
        <v>4169</v>
      </c>
      <c r="G216" s="666" t="s">
        <v>3818</v>
      </c>
      <c r="H216" s="666" t="s">
        <v>3819</v>
      </c>
      <c r="I216" s="668">
        <v>2.16</v>
      </c>
      <c r="J216" s="668">
        <v>150</v>
      </c>
      <c r="K216" s="669">
        <v>324</v>
      </c>
    </row>
    <row r="217" spans="1:11" ht="14.4" customHeight="1" x14ac:dyDescent="0.3">
      <c r="A217" s="664" t="s">
        <v>543</v>
      </c>
      <c r="B217" s="665" t="s">
        <v>2184</v>
      </c>
      <c r="C217" s="666" t="s">
        <v>559</v>
      </c>
      <c r="D217" s="667" t="s">
        <v>2188</v>
      </c>
      <c r="E217" s="666" t="s">
        <v>4168</v>
      </c>
      <c r="F217" s="667" t="s">
        <v>4169</v>
      </c>
      <c r="G217" s="666" t="s">
        <v>3950</v>
      </c>
      <c r="H217" s="666" t="s">
        <v>3951</v>
      </c>
      <c r="I217" s="668">
        <v>17.98</v>
      </c>
      <c r="J217" s="668">
        <v>50</v>
      </c>
      <c r="K217" s="669">
        <v>899</v>
      </c>
    </row>
    <row r="218" spans="1:11" ht="14.4" customHeight="1" x14ac:dyDescent="0.3">
      <c r="A218" s="664" t="s">
        <v>543</v>
      </c>
      <c r="B218" s="665" t="s">
        <v>2184</v>
      </c>
      <c r="C218" s="666" t="s">
        <v>559</v>
      </c>
      <c r="D218" s="667" t="s">
        <v>2188</v>
      </c>
      <c r="E218" s="666" t="s">
        <v>4168</v>
      </c>
      <c r="F218" s="667" t="s">
        <v>4169</v>
      </c>
      <c r="G218" s="666" t="s">
        <v>3834</v>
      </c>
      <c r="H218" s="666" t="s">
        <v>3835</v>
      </c>
      <c r="I218" s="668">
        <v>17.98</v>
      </c>
      <c r="J218" s="668">
        <v>50</v>
      </c>
      <c r="K218" s="669">
        <v>899</v>
      </c>
    </row>
    <row r="219" spans="1:11" ht="14.4" customHeight="1" x14ac:dyDescent="0.3">
      <c r="A219" s="664" t="s">
        <v>543</v>
      </c>
      <c r="B219" s="665" t="s">
        <v>2184</v>
      </c>
      <c r="C219" s="666" t="s">
        <v>559</v>
      </c>
      <c r="D219" s="667" t="s">
        <v>2188</v>
      </c>
      <c r="E219" s="666" t="s">
        <v>4168</v>
      </c>
      <c r="F219" s="667" t="s">
        <v>4169</v>
      </c>
      <c r="G219" s="666" t="s">
        <v>3980</v>
      </c>
      <c r="H219" s="666" t="s">
        <v>3981</v>
      </c>
      <c r="I219" s="668">
        <v>2.52</v>
      </c>
      <c r="J219" s="668">
        <v>100</v>
      </c>
      <c r="K219" s="669">
        <v>252</v>
      </c>
    </row>
    <row r="220" spans="1:11" ht="14.4" customHeight="1" x14ac:dyDescent="0.3">
      <c r="A220" s="664" t="s">
        <v>543</v>
      </c>
      <c r="B220" s="665" t="s">
        <v>2184</v>
      </c>
      <c r="C220" s="666" t="s">
        <v>559</v>
      </c>
      <c r="D220" s="667" t="s">
        <v>2188</v>
      </c>
      <c r="E220" s="666" t="s">
        <v>4168</v>
      </c>
      <c r="F220" s="667" t="s">
        <v>4169</v>
      </c>
      <c r="G220" s="666" t="s">
        <v>3848</v>
      </c>
      <c r="H220" s="666" t="s">
        <v>3849</v>
      </c>
      <c r="I220" s="668">
        <v>21.23</v>
      </c>
      <c r="J220" s="668">
        <v>50</v>
      </c>
      <c r="K220" s="669">
        <v>1061.5</v>
      </c>
    </row>
    <row r="221" spans="1:11" ht="14.4" customHeight="1" x14ac:dyDescent="0.3">
      <c r="A221" s="664" t="s">
        <v>543</v>
      </c>
      <c r="B221" s="665" t="s">
        <v>2184</v>
      </c>
      <c r="C221" s="666" t="s">
        <v>559</v>
      </c>
      <c r="D221" s="667" t="s">
        <v>2188</v>
      </c>
      <c r="E221" s="666" t="s">
        <v>4168</v>
      </c>
      <c r="F221" s="667" t="s">
        <v>4169</v>
      </c>
      <c r="G221" s="666" t="s">
        <v>4006</v>
      </c>
      <c r="H221" s="666" t="s">
        <v>4007</v>
      </c>
      <c r="I221" s="668">
        <v>21.24</v>
      </c>
      <c r="J221" s="668">
        <v>50</v>
      </c>
      <c r="K221" s="669">
        <v>1062</v>
      </c>
    </row>
    <row r="222" spans="1:11" ht="14.4" customHeight="1" x14ac:dyDescent="0.3">
      <c r="A222" s="664" t="s">
        <v>543</v>
      </c>
      <c r="B222" s="665" t="s">
        <v>2184</v>
      </c>
      <c r="C222" s="666" t="s">
        <v>559</v>
      </c>
      <c r="D222" s="667" t="s">
        <v>2188</v>
      </c>
      <c r="E222" s="666" t="s">
        <v>4168</v>
      </c>
      <c r="F222" s="667" t="s">
        <v>4169</v>
      </c>
      <c r="G222" s="666" t="s">
        <v>4008</v>
      </c>
      <c r="H222" s="666" t="s">
        <v>4009</v>
      </c>
      <c r="I222" s="668">
        <v>2.29</v>
      </c>
      <c r="J222" s="668">
        <v>100</v>
      </c>
      <c r="K222" s="669">
        <v>229</v>
      </c>
    </row>
    <row r="223" spans="1:11" ht="14.4" customHeight="1" x14ac:dyDescent="0.3">
      <c r="A223" s="664" t="s">
        <v>543</v>
      </c>
      <c r="B223" s="665" t="s">
        <v>2184</v>
      </c>
      <c r="C223" s="666" t="s">
        <v>559</v>
      </c>
      <c r="D223" s="667" t="s">
        <v>2188</v>
      </c>
      <c r="E223" s="666" t="s">
        <v>4182</v>
      </c>
      <c r="F223" s="667" t="s">
        <v>4183</v>
      </c>
      <c r="G223" s="666" t="s">
        <v>4010</v>
      </c>
      <c r="H223" s="666" t="s">
        <v>4011</v>
      </c>
      <c r="I223" s="668">
        <v>37.72</v>
      </c>
      <c r="J223" s="668">
        <v>36</v>
      </c>
      <c r="K223" s="669">
        <v>1357.92</v>
      </c>
    </row>
    <row r="224" spans="1:11" ht="14.4" customHeight="1" x14ac:dyDescent="0.3">
      <c r="A224" s="664" t="s">
        <v>543</v>
      </c>
      <c r="B224" s="665" t="s">
        <v>2184</v>
      </c>
      <c r="C224" s="666" t="s">
        <v>559</v>
      </c>
      <c r="D224" s="667" t="s">
        <v>2188</v>
      </c>
      <c r="E224" s="666" t="s">
        <v>4176</v>
      </c>
      <c r="F224" s="667" t="s">
        <v>4177</v>
      </c>
      <c r="G224" s="666" t="s">
        <v>4012</v>
      </c>
      <c r="H224" s="666" t="s">
        <v>4013</v>
      </c>
      <c r="I224" s="668">
        <v>10.55</v>
      </c>
      <c r="J224" s="668">
        <v>40</v>
      </c>
      <c r="K224" s="669">
        <v>422.05</v>
      </c>
    </row>
    <row r="225" spans="1:11" ht="14.4" customHeight="1" x14ac:dyDescent="0.3">
      <c r="A225" s="664" t="s">
        <v>543</v>
      </c>
      <c r="B225" s="665" t="s">
        <v>2184</v>
      </c>
      <c r="C225" s="666" t="s">
        <v>559</v>
      </c>
      <c r="D225" s="667" t="s">
        <v>2188</v>
      </c>
      <c r="E225" s="666" t="s">
        <v>4176</v>
      </c>
      <c r="F225" s="667" t="s">
        <v>4177</v>
      </c>
      <c r="G225" s="666" t="s">
        <v>4014</v>
      </c>
      <c r="H225" s="666" t="s">
        <v>4015</v>
      </c>
      <c r="I225" s="668">
        <v>10.55</v>
      </c>
      <c r="J225" s="668">
        <v>40</v>
      </c>
      <c r="K225" s="669">
        <v>422.05</v>
      </c>
    </row>
    <row r="226" spans="1:11" ht="14.4" customHeight="1" x14ac:dyDescent="0.3">
      <c r="A226" s="664" t="s">
        <v>543</v>
      </c>
      <c r="B226" s="665" t="s">
        <v>2184</v>
      </c>
      <c r="C226" s="666" t="s">
        <v>559</v>
      </c>
      <c r="D226" s="667" t="s">
        <v>2188</v>
      </c>
      <c r="E226" s="666" t="s">
        <v>4176</v>
      </c>
      <c r="F226" s="667" t="s">
        <v>4177</v>
      </c>
      <c r="G226" s="666" t="s">
        <v>3892</v>
      </c>
      <c r="H226" s="666" t="s">
        <v>3893</v>
      </c>
      <c r="I226" s="668">
        <v>0.71</v>
      </c>
      <c r="J226" s="668">
        <v>2000</v>
      </c>
      <c r="K226" s="669">
        <v>1420</v>
      </c>
    </row>
    <row r="227" spans="1:11" ht="14.4" customHeight="1" x14ac:dyDescent="0.3">
      <c r="A227" s="664" t="s">
        <v>543</v>
      </c>
      <c r="B227" s="665" t="s">
        <v>2184</v>
      </c>
      <c r="C227" s="666" t="s">
        <v>559</v>
      </c>
      <c r="D227" s="667" t="s">
        <v>2188</v>
      </c>
      <c r="E227" s="666" t="s">
        <v>4176</v>
      </c>
      <c r="F227" s="667" t="s">
        <v>4177</v>
      </c>
      <c r="G227" s="666" t="s">
        <v>4016</v>
      </c>
      <c r="H227" s="666" t="s">
        <v>4017</v>
      </c>
      <c r="I227" s="668">
        <v>0.71</v>
      </c>
      <c r="J227" s="668">
        <v>600</v>
      </c>
      <c r="K227" s="669">
        <v>426</v>
      </c>
    </row>
    <row r="228" spans="1:11" ht="14.4" customHeight="1" x14ac:dyDescent="0.3">
      <c r="A228" s="664" t="s">
        <v>543</v>
      </c>
      <c r="B228" s="665" t="s">
        <v>2184</v>
      </c>
      <c r="C228" s="666" t="s">
        <v>559</v>
      </c>
      <c r="D228" s="667" t="s">
        <v>2188</v>
      </c>
      <c r="E228" s="666" t="s">
        <v>4176</v>
      </c>
      <c r="F228" s="667" t="s">
        <v>4177</v>
      </c>
      <c r="G228" s="666" t="s">
        <v>3894</v>
      </c>
      <c r="H228" s="666" t="s">
        <v>3895</v>
      </c>
      <c r="I228" s="668">
        <v>0.71</v>
      </c>
      <c r="J228" s="668">
        <v>3000</v>
      </c>
      <c r="K228" s="669">
        <v>2130</v>
      </c>
    </row>
    <row r="229" spans="1:11" ht="14.4" customHeight="1" x14ac:dyDescent="0.3">
      <c r="A229" s="664" t="s">
        <v>543</v>
      </c>
      <c r="B229" s="665" t="s">
        <v>2184</v>
      </c>
      <c r="C229" s="666" t="s">
        <v>562</v>
      </c>
      <c r="D229" s="667" t="s">
        <v>2189</v>
      </c>
      <c r="E229" s="666" t="s">
        <v>4166</v>
      </c>
      <c r="F229" s="667" t="s">
        <v>4167</v>
      </c>
      <c r="G229" s="666" t="s">
        <v>4018</v>
      </c>
      <c r="H229" s="666" t="s">
        <v>4019</v>
      </c>
      <c r="I229" s="668">
        <v>4.84</v>
      </c>
      <c r="J229" s="668">
        <v>100</v>
      </c>
      <c r="K229" s="669">
        <v>484</v>
      </c>
    </row>
    <row r="230" spans="1:11" ht="14.4" customHeight="1" x14ac:dyDescent="0.3">
      <c r="A230" s="664" t="s">
        <v>543</v>
      </c>
      <c r="B230" s="665" t="s">
        <v>2184</v>
      </c>
      <c r="C230" s="666" t="s">
        <v>562</v>
      </c>
      <c r="D230" s="667" t="s">
        <v>2189</v>
      </c>
      <c r="E230" s="666" t="s">
        <v>4166</v>
      </c>
      <c r="F230" s="667" t="s">
        <v>4167</v>
      </c>
      <c r="G230" s="666" t="s">
        <v>3748</v>
      </c>
      <c r="H230" s="666" t="s">
        <v>3749</v>
      </c>
      <c r="I230" s="668">
        <v>3.27</v>
      </c>
      <c r="J230" s="668">
        <v>20</v>
      </c>
      <c r="K230" s="669">
        <v>65.400000000000006</v>
      </c>
    </row>
    <row r="231" spans="1:11" ht="14.4" customHeight="1" x14ac:dyDescent="0.3">
      <c r="A231" s="664" t="s">
        <v>543</v>
      </c>
      <c r="B231" s="665" t="s">
        <v>2184</v>
      </c>
      <c r="C231" s="666" t="s">
        <v>562</v>
      </c>
      <c r="D231" s="667" t="s">
        <v>2189</v>
      </c>
      <c r="E231" s="666" t="s">
        <v>4166</v>
      </c>
      <c r="F231" s="667" t="s">
        <v>4167</v>
      </c>
      <c r="G231" s="666" t="s">
        <v>3906</v>
      </c>
      <c r="H231" s="666" t="s">
        <v>3907</v>
      </c>
      <c r="I231" s="668">
        <v>3.97</v>
      </c>
      <c r="J231" s="668">
        <v>20</v>
      </c>
      <c r="K231" s="669">
        <v>79.400000000000006</v>
      </c>
    </row>
    <row r="232" spans="1:11" ht="14.4" customHeight="1" x14ac:dyDescent="0.3">
      <c r="A232" s="664" t="s">
        <v>543</v>
      </c>
      <c r="B232" s="665" t="s">
        <v>2184</v>
      </c>
      <c r="C232" s="666" t="s">
        <v>562</v>
      </c>
      <c r="D232" s="667" t="s">
        <v>2189</v>
      </c>
      <c r="E232" s="666" t="s">
        <v>4166</v>
      </c>
      <c r="F232" s="667" t="s">
        <v>4167</v>
      </c>
      <c r="G232" s="666" t="s">
        <v>3750</v>
      </c>
      <c r="H232" s="666" t="s">
        <v>3751</v>
      </c>
      <c r="I232" s="668">
        <v>28.74</v>
      </c>
      <c r="J232" s="668">
        <v>60</v>
      </c>
      <c r="K232" s="669">
        <v>1724.4</v>
      </c>
    </row>
    <row r="233" spans="1:11" ht="14.4" customHeight="1" x14ac:dyDescent="0.3">
      <c r="A233" s="664" t="s">
        <v>543</v>
      </c>
      <c r="B233" s="665" t="s">
        <v>2184</v>
      </c>
      <c r="C233" s="666" t="s">
        <v>562</v>
      </c>
      <c r="D233" s="667" t="s">
        <v>2189</v>
      </c>
      <c r="E233" s="666" t="s">
        <v>4166</v>
      </c>
      <c r="F233" s="667" t="s">
        <v>4167</v>
      </c>
      <c r="G233" s="666" t="s">
        <v>4020</v>
      </c>
      <c r="H233" s="666" t="s">
        <v>4021</v>
      </c>
      <c r="I233" s="668">
        <v>4.1100000000000003</v>
      </c>
      <c r="J233" s="668">
        <v>100</v>
      </c>
      <c r="K233" s="669">
        <v>411</v>
      </c>
    </row>
    <row r="234" spans="1:11" ht="14.4" customHeight="1" x14ac:dyDescent="0.3">
      <c r="A234" s="664" t="s">
        <v>543</v>
      </c>
      <c r="B234" s="665" t="s">
        <v>2184</v>
      </c>
      <c r="C234" s="666" t="s">
        <v>562</v>
      </c>
      <c r="D234" s="667" t="s">
        <v>2189</v>
      </c>
      <c r="E234" s="666" t="s">
        <v>4166</v>
      </c>
      <c r="F234" s="667" t="s">
        <v>4167</v>
      </c>
      <c r="G234" s="666" t="s">
        <v>4022</v>
      </c>
      <c r="H234" s="666" t="s">
        <v>4023</v>
      </c>
      <c r="I234" s="668">
        <v>6.25</v>
      </c>
      <c r="J234" s="668">
        <v>50</v>
      </c>
      <c r="K234" s="669">
        <v>312.5</v>
      </c>
    </row>
    <row r="235" spans="1:11" ht="14.4" customHeight="1" x14ac:dyDescent="0.3">
      <c r="A235" s="664" t="s">
        <v>543</v>
      </c>
      <c r="B235" s="665" t="s">
        <v>2184</v>
      </c>
      <c r="C235" s="666" t="s">
        <v>562</v>
      </c>
      <c r="D235" s="667" t="s">
        <v>2189</v>
      </c>
      <c r="E235" s="666" t="s">
        <v>4166</v>
      </c>
      <c r="F235" s="667" t="s">
        <v>4167</v>
      </c>
      <c r="G235" s="666" t="s">
        <v>3912</v>
      </c>
      <c r="H235" s="666" t="s">
        <v>3913</v>
      </c>
      <c r="I235" s="668">
        <v>0.88</v>
      </c>
      <c r="J235" s="668">
        <v>2600</v>
      </c>
      <c r="K235" s="669">
        <v>2288</v>
      </c>
    </row>
    <row r="236" spans="1:11" ht="14.4" customHeight="1" x14ac:dyDescent="0.3">
      <c r="A236" s="664" t="s">
        <v>543</v>
      </c>
      <c r="B236" s="665" t="s">
        <v>2184</v>
      </c>
      <c r="C236" s="666" t="s">
        <v>562</v>
      </c>
      <c r="D236" s="667" t="s">
        <v>2189</v>
      </c>
      <c r="E236" s="666" t="s">
        <v>4166</v>
      </c>
      <c r="F236" s="667" t="s">
        <v>4167</v>
      </c>
      <c r="G236" s="666" t="s">
        <v>4024</v>
      </c>
      <c r="H236" s="666" t="s">
        <v>4025</v>
      </c>
      <c r="I236" s="668">
        <v>2.39</v>
      </c>
      <c r="J236" s="668">
        <v>40</v>
      </c>
      <c r="K236" s="669">
        <v>95.6</v>
      </c>
    </row>
    <row r="237" spans="1:11" ht="14.4" customHeight="1" x14ac:dyDescent="0.3">
      <c r="A237" s="664" t="s">
        <v>543</v>
      </c>
      <c r="B237" s="665" t="s">
        <v>2184</v>
      </c>
      <c r="C237" s="666" t="s">
        <v>562</v>
      </c>
      <c r="D237" s="667" t="s">
        <v>2189</v>
      </c>
      <c r="E237" s="666" t="s">
        <v>4166</v>
      </c>
      <c r="F237" s="667" t="s">
        <v>4167</v>
      </c>
      <c r="G237" s="666" t="s">
        <v>4026</v>
      </c>
      <c r="H237" s="666" t="s">
        <v>4027</v>
      </c>
      <c r="I237" s="668">
        <v>233.8</v>
      </c>
      <c r="J237" s="668">
        <v>5</v>
      </c>
      <c r="K237" s="669">
        <v>1168.98</v>
      </c>
    </row>
    <row r="238" spans="1:11" ht="14.4" customHeight="1" x14ac:dyDescent="0.3">
      <c r="A238" s="664" t="s">
        <v>543</v>
      </c>
      <c r="B238" s="665" t="s">
        <v>2184</v>
      </c>
      <c r="C238" s="666" t="s">
        <v>562</v>
      </c>
      <c r="D238" s="667" t="s">
        <v>2189</v>
      </c>
      <c r="E238" s="666" t="s">
        <v>4166</v>
      </c>
      <c r="F238" s="667" t="s">
        <v>4167</v>
      </c>
      <c r="G238" s="666" t="s">
        <v>3964</v>
      </c>
      <c r="H238" s="666" t="s">
        <v>3965</v>
      </c>
      <c r="I238" s="668">
        <v>30.17</v>
      </c>
      <c r="J238" s="668">
        <v>100</v>
      </c>
      <c r="K238" s="669">
        <v>3017</v>
      </c>
    </row>
    <row r="239" spans="1:11" ht="14.4" customHeight="1" x14ac:dyDescent="0.3">
      <c r="A239" s="664" t="s">
        <v>543</v>
      </c>
      <c r="B239" s="665" t="s">
        <v>2184</v>
      </c>
      <c r="C239" s="666" t="s">
        <v>562</v>
      </c>
      <c r="D239" s="667" t="s">
        <v>2189</v>
      </c>
      <c r="E239" s="666" t="s">
        <v>4166</v>
      </c>
      <c r="F239" s="667" t="s">
        <v>4167</v>
      </c>
      <c r="G239" s="666" t="s">
        <v>4028</v>
      </c>
      <c r="H239" s="666" t="s">
        <v>4029</v>
      </c>
      <c r="I239" s="668">
        <v>13.04</v>
      </c>
      <c r="J239" s="668">
        <v>70</v>
      </c>
      <c r="K239" s="669">
        <v>912.8</v>
      </c>
    </row>
    <row r="240" spans="1:11" ht="14.4" customHeight="1" x14ac:dyDescent="0.3">
      <c r="A240" s="664" t="s">
        <v>543</v>
      </c>
      <c r="B240" s="665" t="s">
        <v>2184</v>
      </c>
      <c r="C240" s="666" t="s">
        <v>562</v>
      </c>
      <c r="D240" s="667" t="s">
        <v>2189</v>
      </c>
      <c r="E240" s="666" t="s">
        <v>4166</v>
      </c>
      <c r="F240" s="667" t="s">
        <v>4167</v>
      </c>
      <c r="G240" s="666" t="s">
        <v>3754</v>
      </c>
      <c r="H240" s="666" t="s">
        <v>3755</v>
      </c>
      <c r="I240" s="668">
        <v>8.59</v>
      </c>
      <c r="J240" s="668">
        <v>70</v>
      </c>
      <c r="K240" s="669">
        <v>601.29999999999995</v>
      </c>
    </row>
    <row r="241" spans="1:11" ht="14.4" customHeight="1" x14ac:dyDescent="0.3">
      <c r="A241" s="664" t="s">
        <v>543</v>
      </c>
      <c r="B241" s="665" t="s">
        <v>2184</v>
      </c>
      <c r="C241" s="666" t="s">
        <v>562</v>
      </c>
      <c r="D241" s="667" t="s">
        <v>2189</v>
      </c>
      <c r="E241" s="666" t="s">
        <v>4166</v>
      </c>
      <c r="F241" s="667" t="s">
        <v>4167</v>
      </c>
      <c r="G241" s="666" t="s">
        <v>3756</v>
      </c>
      <c r="H241" s="666" t="s">
        <v>3757</v>
      </c>
      <c r="I241" s="668">
        <v>109.29</v>
      </c>
      <c r="J241" s="668">
        <v>10</v>
      </c>
      <c r="K241" s="669">
        <v>1092.9000000000001</v>
      </c>
    </row>
    <row r="242" spans="1:11" ht="14.4" customHeight="1" x14ac:dyDescent="0.3">
      <c r="A242" s="664" t="s">
        <v>543</v>
      </c>
      <c r="B242" s="665" t="s">
        <v>2184</v>
      </c>
      <c r="C242" s="666" t="s">
        <v>562</v>
      </c>
      <c r="D242" s="667" t="s">
        <v>2189</v>
      </c>
      <c r="E242" s="666" t="s">
        <v>4166</v>
      </c>
      <c r="F242" s="667" t="s">
        <v>4167</v>
      </c>
      <c r="G242" s="666" t="s">
        <v>3758</v>
      </c>
      <c r="H242" s="666" t="s">
        <v>3759</v>
      </c>
      <c r="I242" s="668">
        <v>0.67</v>
      </c>
      <c r="J242" s="668">
        <v>1000</v>
      </c>
      <c r="K242" s="669">
        <v>670</v>
      </c>
    </row>
    <row r="243" spans="1:11" ht="14.4" customHeight="1" x14ac:dyDescent="0.3">
      <c r="A243" s="664" t="s">
        <v>543</v>
      </c>
      <c r="B243" s="665" t="s">
        <v>2184</v>
      </c>
      <c r="C243" s="666" t="s">
        <v>562</v>
      </c>
      <c r="D243" s="667" t="s">
        <v>2189</v>
      </c>
      <c r="E243" s="666" t="s">
        <v>4166</v>
      </c>
      <c r="F243" s="667" t="s">
        <v>4167</v>
      </c>
      <c r="G243" s="666" t="s">
        <v>3760</v>
      </c>
      <c r="H243" s="666" t="s">
        <v>3761</v>
      </c>
      <c r="I243" s="668">
        <v>8.58</v>
      </c>
      <c r="J243" s="668">
        <v>72</v>
      </c>
      <c r="K243" s="669">
        <v>617.76</v>
      </c>
    </row>
    <row r="244" spans="1:11" ht="14.4" customHeight="1" x14ac:dyDescent="0.3">
      <c r="A244" s="664" t="s">
        <v>543</v>
      </c>
      <c r="B244" s="665" t="s">
        <v>2184</v>
      </c>
      <c r="C244" s="666" t="s">
        <v>562</v>
      </c>
      <c r="D244" s="667" t="s">
        <v>2189</v>
      </c>
      <c r="E244" s="666" t="s">
        <v>4166</v>
      </c>
      <c r="F244" s="667" t="s">
        <v>4167</v>
      </c>
      <c r="G244" s="666" t="s">
        <v>3986</v>
      </c>
      <c r="H244" s="666" t="s">
        <v>3987</v>
      </c>
      <c r="I244" s="668">
        <v>13.02</v>
      </c>
      <c r="J244" s="668">
        <v>10</v>
      </c>
      <c r="K244" s="669">
        <v>130.19999999999999</v>
      </c>
    </row>
    <row r="245" spans="1:11" ht="14.4" customHeight="1" x14ac:dyDescent="0.3">
      <c r="A245" s="664" t="s">
        <v>543</v>
      </c>
      <c r="B245" s="665" t="s">
        <v>2184</v>
      </c>
      <c r="C245" s="666" t="s">
        <v>562</v>
      </c>
      <c r="D245" s="667" t="s">
        <v>2189</v>
      </c>
      <c r="E245" s="666" t="s">
        <v>4166</v>
      </c>
      <c r="F245" s="667" t="s">
        <v>4167</v>
      </c>
      <c r="G245" s="666" t="s">
        <v>3762</v>
      </c>
      <c r="H245" s="666" t="s">
        <v>3763</v>
      </c>
      <c r="I245" s="668">
        <v>27.875</v>
      </c>
      <c r="J245" s="668">
        <v>10</v>
      </c>
      <c r="K245" s="669">
        <v>278.76</v>
      </c>
    </row>
    <row r="246" spans="1:11" ht="14.4" customHeight="1" x14ac:dyDescent="0.3">
      <c r="A246" s="664" t="s">
        <v>543</v>
      </c>
      <c r="B246" s="665" t="s">
        <v>2184</v>
      </c>
      <c r="C246" s="666" t="s">
        <v>562</v>
      </c>
      <c r="D246" s="667" t="s">
        <v>2189</v>
      </c>
      <c r="E246" s="666" t="s">
        <v>4166</v>
      </c>
      <c r="F246" s="667" t="s">
        <v>4167</v>
      </c>
      <c r="G246" s="666" t="s">
        <v>3766</v>
      </c>
      <c r="H246" s="666" t="s">
        <v>3767</v>
      </c>
      <c r="I246" s="668">
        <v>1.29</v>
      </c>
      <c r="J246" s="668">
        <v>3600</v>
      </c>
      <c r="K246" s="669">
        <v>4644</v>
      </c>
    </row>
    <row r="247" spans="1:11" ht="14.4" customHeight="1" x14ac:dyDescent="0.3">
      <c r="A247" s="664" t="s">
        <v>543</v>
      </c>
      <c r="B247" s="665" t="s">
        <v>2184</v>
      </c>
      <c r="C247" s="666" t="s">
        <v>562</v>
      </c>
      <c r="D247" s="667" t="s">
        <v>2189</v>
      </c>
      <c r="E247" s="666" t="s">
        <v>4166</v>
      </c>
      <c r="F247" s="667" t="s">
        <v>4167</v>
      </c>
      <c r="G247" s="666" t="s">
        <v>4030</v>
      </c>
      <c r="H247" s="666" t="s">
        <v>4031</v>
      </c>
      <c r="I247" s="668">
        <v>9.02</v>
      </c>
      <c r="J247" s="668">
        <v>70</v>
      </c>
      <c r="K247" s="669">
        <v>631.4</v>
      </c>
    </row>
    <row r="248" spans="1:11" ht="14.4" customHeight="1" x14ac:dyDescent="0.3">
      <c r="A248" s="664" t="s">
        <v>543</v>
      </c>
      <c r="B248" s="665" t="s">
        <v>2184</v>
      </c>
      <c r="C248" s="666" t="s">
        <v>562</v>
      </c>
      <c r="D248" s="667" t="s">
        <v>2189</v>
      </c>
      <c r="E248" s="666" t="s">
        <v>4166</v>
      </c>
      <c r="F248" s="667" t="s">
        <v>4167</v>
      </c>
      <c r="G248" s="666" t="s">
        <v>4032</v>
      </c>
      <c r="H248" s="666" t="s">
        <v>4033</v>
      </c>
      <c r="I248" s="668">
        <v>1.17</v>
      </c>
      <c r="J248" s="668">
        <v>300</v>
      </c>
      <c r="K248" s="669">
        <v>351</v>
      </c>
    </row>
    <row r="249" spans="1:11" ht="14.4" customHeight="1" x14ac:dyDescent="0.3">
      <c r="A249" s="664" t="s">
        <v>543</v>
      </c>
      <c r="B249" s="665" t="s">
        <v>2184</v>
      </c>
      <c r="C249" s="666" t="s">
        <v>562</v>
      </c>
      <c r="D249" s="667" t="s">
        <v>2189</v>
      </c>
      <c r="E249" s="666" t="s">
        <v>4166</v>
      </c>
      <c r="F249" s="667" t="s">
        <v>4167</v>
      </c>
      <c r="G249" s="666" t="s">
        <v>3768</v>
      </c>
      <c r="H249" s="666" t="s">
        <v>3769</v>
      </c>
      <c r="I249" s="668">
        <v>98.38</v>
      </c>
      <c r="J249" s="668">
        <v>5</v>
      </c>
      <c r="K249" s="669">
        <v>491.9</v>
      </c>
    </row>
    <row r="250" spans="1:11" ht="14.4" customHeight="1" x14ac:dyDescent="0.3">
      <c r="A250" s="664" t="s">
        <v>543</v>
      </c>
      <c r="B250" s="665" t="s">
        <v>2184</v>
      </c>
      <c r="C250" s="666" t="s">
        <v>562</v>
      </c>
      <c r="D250" s="667" t="s">
        <v>2189</v>
      </c>
      <c r="E250" s="666" t="s">
        <v>4166</v>
      </c>
      <c r="F250" s="667" t="s">
        <v>4167</v>
      </c>
      <c r="G250" s="666" t="s">
        <v>3926</v>
      </c>
      <c r="H250" s="666" t="s">
        <v>3927</v>
      </c>
      <c r="I250" s="668">
        <v>9.07</v>
      </c>
      <c r="J250" s="668">
        <v>50</v>
      </c>
      <c r="K250" s="669">
        <v>453.5</v>
      </c>
    </row>
    <row r="251" spans="1:11" ht="14.4" customHeight="1" x14ac:dyDescent="0.3">
      <c r="A251" s="664" t="s">
        <v>543</v>
      </c>
      <c r="B251" s="665" t="s">
        <v>2184</v>
      </c>
      <c r="C251" s="666" t="s">
        <v>562</v>
      </c>
      <c r="D251" s="667" t="s">
        <v>2189</v>
      </c>
      <c r="E251" s="666" t="s">
        <v>4166</v>
      </c>
      <c r="F251" s="667" t="s">
        <v>4167</v>
      </c>
      <c r="G251" s="666" t="s">
        <v>3968</v>
      </c>
      <c r="H251" s="666" t="s">
        <v>3969</v>
      </c>
      <c r="I251" s="668">
        <v>123.19</v>
      </c>
      <c r="J251" s="668">
        <v>10</v>
      </c>
      <c r="K251" s="669">
        <v>1231.8599999999999</v>
      </c>
    </row>
    <row r="252" spans="1:11" ht="14.4" customHeight="1" x14ac:dyDescent="0.3">
      <c r="A252" s="664" t="s">
        <v>543</v>
      </c>
      <c r="B252" s="665" t="s">
        <v>2184</v>
      </c>
      <c r="C252" s="666" t="s">
        <v>562</v>
      </c>
      <c r="D252" s="667" t="s">
        <v>2189</v>
      </c>
      <c r="E252" s="666" t="s">
        <v>4166</v>
      </c>
      <c r="F252" s="667" t="s">
        <v>4167</v>
      </c>
      <c r="G252" s="666" t="s">
        <v>3928</v>
      </c>
      <c r="H252" s="666" t="s">
        <v>3929</v>
      </c>
      <c r="I252" s="668">
        <v>7.52</v>
      </c>
      <c r="J252" s="668">
        <v>16</v>
      </c>
      <c r="K252" s="669">
        <v>120.32</v>
      </c>
    </row>
    <row r="253" spans="1:11" ht="14.4" customHeight="1" x14ac:dyDescent="0.3">
      <c r="A253" s="664" t="s">
        <v>543</v>
      </c>
      <c r="B253" s="665" t="s">
        <v>2184</v>
      </c>
      <c r="C253" s="666" t="s">
        <v>562</v>
      </c>
      <c r="D253" s="667" t="s">
        <v>2189</v>
      </c>
      <c r="E253" s="666" t="s">
        <v>4166</v>
      </c>
      <c r="F253" s="667" t="s">
        <v>4167</v>
      </c>
      <c r="G253" s="666" t="s">
        <v>4034</v>
      </c>
      <c r="H253" s="666" t="s">
        <v>4035</v>
      </c>
      <c r="I253" s="668">
        <v>314.7</v>
      </c>
      <c r="J253" s="668">
        <v>1</v>
      </c>
      <c r="K253" s="669">
        <v>314.7</v>
      </c>
    </row>
    <row r="254" spans="1:11" ht="14.4" customHeight="1" x14ac:dyDescent="0.3">
      <c r="A254" s="664" t="s">
        <v>543</v>
      </c>
      <c r="B254" s="665" t="s">
        <v>2184</v>
      </c>
      <c r="C254" s="666" t="s">
        <v>562</v>
      </c>
      <c r="D254" s="667" t="s">
        <v>2189</v>
      </c>
      <c r="E254" s="666" t="s">
        <v>4166</v>
      </c>
      <c r="F254" s="667" t="s">
        <v>4167</v>
      </c>
      <c r="G254" s="666" t="s">
        <v>4036</v>
      </c>
      <c r="H254" s="666" t="s">
        <v>4037</v>
      </c>
      <c r="I254" s="668">
        <v>13.23</v>
      </c>
      <c r="J254" s="668">
        <v>30</v>
      </c>
      <c r="K254" s="669">
        <v>396.9</v>
      </c>
    </row>
    <row r="255" spans="1:11" ht="14.4" customHeight="1" x14ac:dyDescent="0.3">
      <c r="A255" s="664" t="s">
        <v>543</v>
      </c>
      <c r="B255" s="665" t="s">
        <v>2184</v>
      </c>
      <c r="C255" s="666" t="s">
        <v>562</v>
      </c>
      <c r="D255" s="667" t="s">
        <v>2189</v>
      </c>
      <c r="E255" s="666" t="s">
        <v>4166</v>
      </c>
      <c r="F255" s="667" t="s">
        <v>4167</v>
      </c>
      <c r="G255" s="666" t="s">
        <v>3936</v>
      </c>
      <c r="H255" s="666" t="s">
        <v>3937</v>
      </c>
      <c r="I255" s="668">
        <v>15.75</v>
      </c>
      <c r="J255" s="668">
        <v>10</v>
      </c>
      <c r="K255" s="669">
        <v>157.5</v>
      </c>
    </row>
    <row r="256" spans="1:11" ht="14.4" customHeight="1" x14ac:dyDescent="0.3">
      <c r="A256" s="664" t="s">
        <v>543</v>
      </c>
      <c r="B256" s="665" t="s">
        <v>2184</v>
      </c>
      <c r="C256" s="666" t="s">
        <v>562</v>
      </c>
      <c r="D256" s="667" t="s">
        <v>2189</v>
      </c>
      <c r="E256" s="666" t="s">
        <v>4166</v>
      </c>
      <c r="F256" s="667" t="s">
        <v>4167</v>
      </c>
      <c r="G256" s="666" t="s">
        <v>4038</v>
      </c>
      <c r="H256" s="666" t="s">
        <v>4039</v>
      </c>
      <c r="I256" s="668">
        <v>314.7</v>
      </c>
      <c r="J256" s="668">
        <v>1</v>
      </c>
      <c r="K256" s="669">
        <v>314.7</v>
      </c>
    </row>
    <row r="257" spans="1:11" ht="14.4" customHeight="1" x14ac:dyDescent="0.3">
      <c r="A257" s="664" t="s">
        <v>543</v>
      </c>
      <c r="B257" s="665" t="s">
        <v>2184</v>
      </c>
      <c r="C257" s="666" t="s">
        <v>562</v>
      </c>
      <c r="D257" s="667" t="s">
        <v>2189</v>
      </c>
      <c r="E257" s="666" t="s">
        <v>4166</v>
      </c>
      <c r="F257" s="667" t="s">
        <v>4167</v>
      </c>
      <c r="G257" s="666" t="s">
        <v>4040</v>
      </c>
      <c r="H257" s="666" t="s">
        <v>4041</v>
      </c>
      <c r="I257" s="668">
        <v>314.7</v>
      </c>
      <c r="J257" s="668">
        <v>1</v>
      </c>
      <c r="K257" s="669">
        <v>314.7</v>
      </c>
    </row>
    <row r="258" spans="1:11" ht="14.4" customHeight="1" x14ac:dyDescent="0.3">
      <c r="A258" s="664" t="s">
        <v>543</v>
      </c>
      <c r="B258" s="665" t="s">
        <v>2184</v>
      </c>
      <c r="C258" s="666" t="s">
        <v>562</v>
      </c>
      <c r="D258" s="667" t="s">
        <v>2189</v>
      </c>
      <c r="E258" s="666" t="s">
        <v>4166</v>
      </c>
      <c r="F258" s="667" t="s">
        <v>4167</v>
      </c>
      <c r="G258" s="666" t="s">
        <v>4042</v>
      </c>
      <c r="H258" s="666" t="s">
        <v>4043</v>
      </c>
      <c r="I258" s="668">
        <v>120.75</v>
      </c>
      <c r="J258" s="668">
        <v>6</v>
      </c>
      <c r="K258" s="669">
        <v>724.5</v>
      </c>
    </row>
    <row r="259" spans="1:11" ht="14.4" customHeight="1" x14ac:dyDescent="0.3">
      <c r="A259" s="664" t="s">
        <v>543</v>
      </c>
      <c r="B259" s="665" t="s">
        <v>2184</v>
      </c>
      <c r="C259" s="666" t="s">
        <v>562</v>
      </c>
      <c r="D259" s="667" t="s">
        <v>2189</v>
      </c>
      <c r="E259" s="666" t="s">
        <v>4166</v>
      </c>
      <c r="F259" s="667" t="s">
        <v>4167</v>
      </c>
      <c r="G259" s="666" t="s">
        <v>4044</v>
      </c>
      <c r="H259" s="666" t="s">
        <v>4045</v>
      </c>
      <c r="I259" s="668">
        <v>120.75</v>
      </c>
      <c r="J259" s="668">
        <v>6</v>
      </c>
      <c r="K259" s="669">
        <v>724.5</v>
      </c>
    </row>
    <row r="260" spans="1:11" ht="14.4" customHeight="1" x14ac:dyDescent="0.3">
      <c r="A260" s="664" t="s">
        <v>543</v>
      </c>
      <c r="B260" s="665" t="s">
        <v>2184</v>
      </c>
      <c r="C260" s="666" t="s">
        <v>562</v>
      </c>
      <c r="D260" s="667" t="s">
        <v>2189</v>
      </c>
      <c r="E260" s="666" t="s">
        <v>4166</v>
      </c>
      <c r="F260" s="667" t="s">
        <v>4167</v>
      </c>
      <c r="G260" s="666" t="s">
        <v>4046</v>
      </c>
      <c r="H260" s="666" t="s">
        <v>4047</v>
      </c>
      <c r="I260" s="668">
        <v>120.75</v>
      </c>
      <c r="J260" s="668">
        <v>6</v>
      </c>
      <c r="K260" s="669">
        <v>724.5</v>
      </c>
    </row>
    <row r="261" spans="1:11" ht="14.4" customHeight="1" x14ac:dyDescent="0.3">
      <c r="A261" s="664" t="s">
        <v>543</v>
      </c>
      <c r="B261" s="665" t="s">
        <v>2184</v>
      </c>
      <c r="C261" s="666" t="s">
        <v>562</v>
      </c>
      <c r="D261" s="667" t="s">
        <v>2189</v>
      </c>
      <c r="E261" s="666" t="s">
        <v>4166</v>
      </c>
      <c r="F261" s="667" t="s">
        <v>4167</v>
      </c>
      <c r="G261" s="666" t="s">
        <v>4048</v>
      </c>
      <c r="H261" s="666" t="s">
        <v>4049</v>
      </c>
      <c r="I261" s="668">
        <v>7.59</v>
      </c>
      <c r="J261" s="668">
        <v>1</v>
      </c>
      <c r="K261" s="669">
        <v>7.59</v>
      </c>
    </row>
    <row r="262" spans="1:11" ht="14.4" customHeight="1" x14ac:dyDescent="0.3">
      <c r="A262" s="664" t="s">
        <v>543</v>
      </c>
      <c r="B262" s="665" t="s">
        <v>2184</v>
      </c>
      <c r="C262" s="666" t="s">
        <v>562</v>
      </c>
      <c r="D262" s="667" t="s">
        <v>2189</v>
      </c>
      <c r="E262" s="666" t="s">
        <v>4168</v>
      </c>
      <c r="F262" s="667" t="s">
        <v>4169</v>
      </c>
      <c r="G262" s="666" t="s">
        <v>4050</v>
      </c>
      <c r="H262" s="666" t="s">
        <v>4051</v>
      </c>
      <c r="I262" s="668">
        <v>58.37</v>
      </c>
      <c r="J262" s="668">
        <v>50</v>
      </c>
      <c r="K262" s="669">
        <v>2918.5</v>
      </c>
    </row>
    <row r="263" spans="1:11" ht="14.4" customHeight="1" x14ac:dyDescent="0.3">
      <c r="A263" s="664" t="s">
        <v>543</v>
      </c>
      <c r="B263" s="665" t="s">
        <v>2184</v>
      </c>
      <c r="C263" s="666" t="s">
        <v>562</v>
      </c>
      <c r="D263" s="667" t="s">
        <v>2189</v>
      </c>
      <c r="E263" s="666" t="s">
        <v>4168</v>
      </c>
      <c r="F263" s="667" t="s">
        <v>4169</v>
      </c>
      <c r="G263" s="666" t="s">
        <v>4052</v>
      </c>
      <c r="H263" s="666" t="s">
        <v>4053</v>
      </c>
      <c r="I263" s="668">
        <v>37.51</v>
      </c>
      <c r="J263" s="668">
        <v>240</v>
      </c>
      <c r="K263" s="669">
        <v>9002.4</v>
      </c>
    </row>
    <row r="264" spans="1:11" ht="14.4" customHeight="1" x14ac:dyDescent="0.3">
      <c r="A264" s="664" t="s">
        <v>543</v>
      </c>
      <c r="B264" s="665" t="s">
        <v>2184</v>
      </c>
      <c r="C264" s="666" t="s">
        <v>562</v>
      </c>
      <c r="D264" s="667" t="s">
        <v>2189</v>
      </c>
      <c r="E264" s="666" t="s">
        <v>4168</v>
      </c>
      <c r="F264" s="667" t="s">
        <v>4169</v>
      </c>
      <c r="G264" s="666" t="s">
        <v>3940</v>
      </c>
      <c r="H264" s="666" t="s">
        <v>3941</v>
      </c>
      <c r="I264" s="668">
        <v>15.92</v>
      </c>
      <c r="J264" s="668">
        <v>250</v>
      </c>
      <c r="K264" s="669">
        <v>3980</v>
      </c>
    </row>
    <row r="265" spans="1:11" ht="14.4" customHeight="1" x14ac:dyDescent="0.3">
      <c r="A265" s="664" t="s">
        <v>543</v>
      </c>
      <c r="B265" s="665" t="s">
        <v>2184</v>
      </c>
      <c r="C265" s="666" t="s">
        <v>562</v>
      </c>
      <c r="D265" s="667" t="s">
        <v>2189</v>
      </c>
      <c r="E265" s="666" t="s">
        <v>4168</v>
      </c>
      <c r="F265" s="667" t="s">
        <v>4169</v>
      </c>
      <c r="G265" s="666" t="s">
        <v>4054</v>
      </c>
      <c r="H265" s="666" t="s">
        <v>4055</v>
      </c>
      <c r="I265" s="668">
        <v>7.43</v>
      </c>
      <c r="J265" s="668">
        <v>400</v>
      </c>
      <c r="K265" s="669">
        <v>2972</v>
      </c>
    </row>
    <row r="266" spans="1:11" ht="14.4" customHeight="1" x14ac:dyDescent="0.3">
      <c r="A266" s="664" t="s">
        <v>543</v>
      </c>
      <c r="B266" s="665" t="s">
        <v>2184</v>
      </c>
      <c r="C266" s="666" t="s">
        <v>562</v>
      </c>
      <c r="D266" s="667" t="s">
        <v>2189</v>
      </c>
      <c r="E266" s="666" t="s">
        <v>4168</v>
      </c>
      <c r="F266" s="667" t="s">
        <v>4169</v>
      </c>
      <c r="G266" s="666" t="s">
        <v>3784</v>
      </c>
      <c r="H266" s="666" t="s">
        <v>3785</v>
      </c>
      <c r="I266" s="668">
        <v>1.0900000000000001</v>
      </c>
      <c r="J266" s="668">
        <v>4000</v>
      </c>
      <c r="K266" s="669">
        <v>4360</v>
      </c>
    </row>
    <row r="267" spans="1:11" ht="14.4" customHeight="1" x14ac:dyDescent="0.3">
      <c r="A267" s="664" t="s">
        <v>543</v>
      </c>
      <c r="B267" s="665" t="s">
        <v>2184</v>
      </c>
      <c r="C267" s="666" t="s">
        <v>562</v>
      </c>
      <c r="D267" s="667" t="s">
        <v>2189</v>
      </c>
      <c r="E267" s="666" t="s">
        <v>4168</v>
      </c>
      <c r="F267" s="667" t="s">
        <v>4169</v>
      </c>
      <c r="G267" s="666" t="s">
        <v>3786</v>
      </c>
      <c r="H267" s="666" t="s">
        <v>3787</v>
      </c>
      <c r="I267" s="668">
        <v>1.67</v>
      </c>
      <c r="J267" s="668">
        <v>2600</v>
      </c>
      <c r="K267" s="669">
        <v>4342</v>
      </c>
    </row>
    <row r="268" spans="1:11" ht="14.4" customHeight="1" x14ac:dyDescent="0.3">
      <c r="A268" s="664" t="s">
        <v>543</v>
      </c>
      <c r="B268" s="665" t="s">
        <v>2184</v>
      </c>
      <c r="C268" s="666" t="s">
        <v>562</v>
      </c>
      <c r="D268" s="667" t="s">
        <v>2189</v>
      </c>
      <c r="E268" s="666" t="s">
        <v>4168</v>
      </c>
      <c r="F268" s="667" t="s">
        <v>4169</v>
      </c>
      <c r="G268" s="666" t="s">
        <v>3788</v>
      </c>
      <c r="H268" s="666" t="s">
        <v>3789</v>
      </c>
      <c r="I268" s="668">
        <v>0.48</v>
      </c>
      <c r="J268" s="668">
        <v>1200</v>
      </c>
      <c r="K268" s="669">
        <v>576</v>
      </c>
    </row>
    <row r="269" spans="1:11" ht="14.4" customHeight="1" x14ac:dyDescent="0.3">
      <c r="A269" s="664" t="s">
        <v>543</v>
      </c>
      <c r="B269" s="665" t="s">
        <v>2184</v>
      </c>
      <c r="C269" s="666" t="s">
        <v>562</v>
      </c>
      <c r="D269" s="667" t="s">
        <v>2189</v>
      </c>
      <c r="E269" s="666" t="s">
        <v>4168</v>
      </c>
      <c r="F269" s="667" t="s">
        <v>4169</v>
      </c>
      <c r="G269" s="666" t="s">
        <v>3790</v>
      </c>
      <c r="H269" s="666" t="s">
        <v>3791</v>
      </c>
      <c r="I269" s="668">
        <v>0.67</v>
      </c>
      <c r="J269" s="668">
        <v>2200</v>
      </c>
      <c r="K269" s="669">
        <v>1474</v>
      </c>
    </row>
    <row r="270" spans="1:11" ht="14.4" customHeight="1" x14ac:dyDescent="0.3">
      <c r="A270" s="664" t="s">
        <v>543</v>
      </c>
      <c r="B270" s="665" t="s">
        <v>2184</v>
      </c>
      <c r="C270" s="666" t="s">
        <v>562</v>
      </c>
      <c r="D270" s="667" t="s">
        <v>2189</v>
      </c>
      <c r="E270" s="666" t="s">
        <v>4168</v>
      </c>
      <c r="F270" s="667" t="s">
        <v>4169</v>
      </c>
      <c r="G270" s="666" t="s">
        <v>3792</v>
      </c>
      <c r="H270" s="666" t="s">
        <v>3793</v>
      </c>
      <c r="I270" s="668">
        <v>3.1349999999999998</v>
      </c>
      <c r="J270" s="668">
        <v>100</v>
      </c>
      <c r="K270" s="669">
        <v>313.5</v>
      </c>
    </row>
    <row r="271" spans="1:11" ht="14.4" customHeight="1" x14ac:dyDescent="0.3">
      <c r="A271" s="664" t="s">
        <v>543</v>
      </c>
      <c r="B271" s="665" t="s">
        <v>2184</v>
      </c>
      <c r="C271" s="666" t="s">
        <v>562</v>
      </c>
      <c r="D271" s="667" t="s">
        <v>2189</v>
      </c>
      <c r="E271" s="666" t="s">
        <v>4168</v>
      </c>
      <c r="F271" s="667" t="s">
        <v>4169</v>
      </c>
      <c r="G271" s="666" t="s">
        <v>4056</v>
      </c>
      <c r="H271" s="666" t="s">
        <v>4057</v>
      </c>
      <c r="I271" s="668">
        <v>6.29</v>
      </c>
      <c r="J271" s="668">
        <v>10</v>
      </c>
      <c r="K271" s="669">
        <v>62.9</v>
      </c>
    </row>
    <row r="272" spans="1:11" ht="14.4" customHeight="1" x14ac:dyDescent="0.3">
      <c r="A272" s="664" t="s">
        <v>543</v>
      </c>
      <c r="B272" s="665" t="s">
        <v>2184</v>
      </c>
      <c r="C272" s="666" t="s">
        <v>562</v>
      </c>
      <c r="D272" s="667" t="s">
        <v>2189</v>
      </c>
      <c r="E272" s="666" t="s">
        <v>4168</v>
      </c>
      <c r="F272" s="667" t="s">
        <v>4169</v>
      </c>
      <c r="G272" s="666" t="s">
        <v>3794</v>
      </c>
      <c r="H272" s="666" t="s">
        <v>3795</v>
      </c>
      <c r="I272" s="668">
        <v>6.29</v>
      </c>
      <c r="J272" s="668">
        <v>10</v>
      </c>
      <c r="K272" s="669">
        <v>62.9</v>
      </c>
    </row>
    <row r="273" spans="1:11" ht="14.4" customHeight="1" x14ac:dyDescent="0.3">
      <c r="A273" s="664" t="s">
        <v>543</v>
      </c>
      <c r="B273" s="665" t="s">
        <v>2184</v>
      </c>
      <c r="C273" s="666" t="s">
        <v>562</v>
      </c>
      <c r="D273" s="667" t="s">
        <v>2189</v>
      </c>
      <c r="E273" s="666" t="s">
        <v>4168</v>
      </c>
      <c r="F273" s="667" t="s">
        <v>4169</v>
      </c>
      <c r="G273" s="666" t="s">
        <v>3944</v>
      </c>
      <c r="H273" s="666" t="s">
        <v>3945</v>
      </c>
      <c r="I273" s="668">
        <v>5.32</v>
      </c>
      <c r="J273" s="668">
        <v>100</v>
      </c>
      <c r="K273" s="669">
        <v>532.4</v>
      </c>
    </row>
    <row r="274" spans="1:11" ht="14.4" customHeight="1" x14ac:dyDescent="0.3">
      <c r="A274" s="664" t="s">
        <v>543</v>
      </c>
      <c r="B274" s="665" t="s">
        <v>2184</v>
      </c>
      <c r="C274" s="666" t="s">
        <v>562</v>
      </c>
      <c r="D274" s="667" t="s">
        <v>2189</v>
      </c>
      <c r="E274" s="666" t="s">
        <v>4168</v>
      </c>
      <c r="F274" s="667" t="s">
        <v>4169</v>
      </c>
      <c r="G274" s="666" t="s">
        <v>3796</v>
      </c>
      <c r="H274" s="666" t="s">
        <v>3797</v>
      </c>
      <c r="I274" s="668">
        <v>6.23</v>
      </c>
      <c r="J274" s="668">
        <v>30</v>
      </c>
      <c r="K274" s="669">
        <v>186.9</v>
      </c>
    </row>
    <row r="275" spans="1:11" ht="14.4" customHeight="1" x14ac:dyDescent="0.3">
      <c r="A275" s="664" t="s">
        <v>543</v>
      </c>
      <c r="B275" s="665" t="s">
        <v>2184</v>
      </c>
      <c r="C275" s="666" t="s">
        <v>562</v>
      </c>
      <c r="D275" s="667" t="s">
        <v>2189</v>
      </c>
      <c r="E275" s="666" t="s">
        <v>4168</v>
      </c>
      <c r="F275" s="667" t="s">
        <v>4169</v>
      </c>
      <c r="G275" s="666" t="s">
        <v>4058</v>
      </c>
      <c r="H275" s="666" t="s">
        <v>4059</v>
      </c>
      <c r="I275" s="668">
        <v>15.05</v>
      </c>
      <c r="J275" s="668">
        <v>21</v>
      </c>
      <c r="K275" s="669">
        <v>315.97000000000003</v>
      </c>
    </row>
    <row r="276" spans="1:11" ht="14.4" customHeight="1" x14ac:dyDescent="0.3">
      <c r="A276" s="664" t="s">
        <v>543</v>
      </c>
      <c r="B276" s="665" t="s">
        <v>2184</v>
      </c>
      <c r="C276" s="666" t="s">
        <v>562</v>
      </c>
      <c r="D276" s="667" t="s">
        <v>2189</v>
      </c>
      <c r="E276" s="666" t="s">
        <v>4168</v>
      </c>
      <c r="F276" s="667" t="s">
        <v>4169</v>
      </c>
      <c r="G276" s="666" t="s">
        <v>3802</v>
      </c>
      <c r="H276" s="666" t="s">
        <v>3803</v>
      </c>
      <c r="I276" s="668">
        <v>6.17</v>
      </c>
      <c r="J276" s="668">
        <v>150</v>
      </c>
      <c r="K276" s="669">
        <v>925.5</v>
      </c>
    </row>
    <row r="277" spans="1:11" ht="14.4" customHeight="1" x14ac:dyDescent="0.3">
      <c r="A277" s="664" t="s">
        <v>543</v>
      </c>
      <c r="B277" s="665" t="s">
        <v>2184</v>
      </c>
      <c r="C277" s="666" t="s">
        <v>562</v>
      </c>
      <c r="D277" s="667" t="s">
        <v>2189</v>
      </c>
      <c r="E277" s="666" t="s">
        <v>4168</v>
      </c>
      <c r="F277" s="667" t="s">
        <v>4169</v>
      </c>
      <c r="G277" s="666" t="s">
        <v>4060</v>
      </c>
      <c r="H277" s="666" t="s">
        <v>4061</v>
      </c>
      <c r="I277" s="668">
        <v>2.78</v>
      </c>
      <c r="J277" s="668">
        <v>270</v>
      </c>
      <c r="K277" s="669">
        <v>750.6</v>
      </c>
    </row>
    <row r="278" spans="1:11" ht="14.4" customHeight="1" x14ac:dyDescent="0.3">
      <c r="A278" s="664" t="s">
        <v>543</v>
      </c>
      <c r="B278" s="665" t="s">
        <v>2184</v>
      </c>
      <c r="C278" s="666" t="s">
        <v>562</v>
      </c>
      <c r="D278" s="667" t="s">
        <v>2189</v>
      </c>
      <c r="E278" s="666" t="s">
        <v>4168</v>
      </c>
      <c r="F278" s="667" t="s">
        <v>4169</v>
      </c>
      <c r="G278" s="666" t="s">
        <v>4062</v>
      </c>
      <c r="H278" s="666" t="s">
        <v>4063</v>
      </c>
      <c r="I278" s="668">
        <v>206.04</v>
      </c>
      <c r="J278" s="668">
        <v>6</v>
      </c>
      <c r="K278" s="669">
        <v>1236.24</v>
      </c>
    </row>
    <row r="279" spans="1:11" ht="14.4" customHeight="1" x14ac:dyDescent="0.3">
      <c r="A279" s="664" t="s">
        <v>543</v>
      </c>
      <c r="B279" s="665" t="s">
        <v>2184</v>
      </c>
      <c r="C279" s="666" t="s">
        <v>562</v>
      </c>
      <c r="D279" s="667" t="s">
        <v>2189</v>
      </c>
      <c r="E279" s="666" t="s">
        <v>4168</v>
      </c>
      <c r="F279" s="667" t="s">
        <v>4169</v>
      </c>
      <c r="G279" s="666" t="s">
        <v>3804</v>
      </c>
      <c r="H279" s="666" t="s">
        <v>3805</v>
      </c>
      <c r="I279" s="668">
        <v>9.68</v>
      </c>
      <c r="J279" s="668">
        <v>20</v>
      </c>
      <c r="K279" s="669">
        <v>193.6</v>
      </c>
    </row>
    <row r="280" spans="1:11" ht="14.4" customHeight="1" x14ac:dyDescent="0.3">
      <c r="A280" s="664" t="s">
        <v>543</v>
      </c>
      <c r="B280" s="665" t="s">
        <v>2184</v>
      </c>
      <c r="C280" s="666" t="s">
        <v>562</v>
      </c>
      <c r="D280" s="667" t="s">
        <v>2189</v>
      </c>
      <c r="E280" s="666" t="s">
        <v>4168</v>
      </c>
      <c r="F280" s="667" t="s">
        <v>4169</v>
      </c>
      <c r="G280" s="666" t="s">
        <v>4064</v>
      </c>
      <c r="H280" s="666" t="s">
        <v>4065</v>
      </c>
      <c r="I280" s="668">
        <v>2.37</v>
      </c>
      <c r="J280" s="668">
        <v>50</v>
      </c>
      <c r="K280" s="669">
        <v>118.5</v>
      </c>
    </row>
    <row r="281" spans="1:11" ht="14.4" customHeight="1" x14ac:dyDescent="0.3">
      <c r="A281" s="664" t="s">
        <v>543</v>
      </c>
      <c r="B281" s="665" t="s">
        <v>2184</v>
      </c>
      <c r="C281" s="666" t="s">
        <v>562</v>
      </c>
      <c r="D281" s="667" t="s">
        <v>2189</v>
      </c>
      <c r="E281" s="666" t="s">
        <v>4168</v>
      </c>
      <c r="F281" s="667" t="s">
        <v>4169</v>
      </c>
      <c r="G281" s="666" t="s">
        <v>3808</v>
      </c>
      <c r="H281" s="666" t="s">
        <v>3809</v>
      </c>
      <c r="I281" s="668">
        <v>1.9849999999999999</v>
      </c>
      <c r="J281" s="668">
        <v>550</v>
      </c>
      <c r="K281" s="669">
        <v>1091.5</v>
      </c>
    </row>
    <row r="282" spans="1:11" ht="14.4" customHeight="1" x14ac:dyDescent="0.3">
      <c r="A282" s="664" t="s">
        <v>543</v>
      </c>
      <c r="B282" s="665" t="s">
        <v>2184</v>
      </c>
      <c r="C282" s="666" t="s">
        <v>562</v>
      </c>
      <c r="D282" s="667" t="s">
        <v>2189</v>
      </c>
      <c r="E282" s="666" t="s">
        <v>4168</v>
      </c>
      <c r="F282" s="667" t="s">
        <v>4169</v>
      </c>
      <c r="G282" s="666" t="s">
        <v>4066</v>
      </c>
      <c r="H282" s="666" t="s">
        <v>4067</v>
      </c>
      <c r="I282" s="668">
        <v>4.8149999999999995</v>
      </c>
      <c r="J282" s="668">
        <v>250</v>
      </c>
      <c r="K282" s="669">
        <v>1203.5</v>
      </c>
    </row>
    <row r="283" spans="1:11" ht="14.4" customHeight="1" x14ac:dyDescent="0.3">
      <c r="A283" s="664" t="s">
        <v>543</v>
      </c>
      <c r="B283" s="665" t="s">
        <v>2184</v>
      </c>
      <c r="C283" s="666" t="s">
        <v>562</v>
      </c>
      <c r="D283" s="667" t="s">
        <v>2189</v>
      </c>
      <c r="E283" s="666" t="s">
        <v>4168</v>
      </c>
      <c r="F283" s="667" t="s">
        <v>4169</v>
      </c>
      <c r="G283" s="666" t="s">
        <v>3814</v>
      </c>
      <c r="H283" s="666" t="s">
        <v>3815</v>
      </c>
      <c r="I283" s="668">
        <v>0.01</v>
      </c>
      <c r="J283" s="668">
        <v>100</v>
      </c>
      <c r="K283" s="669">
        <v>1</v>
      </c>
    </row>
    <row r="284" spans="1:11" ht="14.4" customHeight="1" x14ac:dyDescent="0.3">
      <c r="A284" s="664" t="s">
        <v>543</v>
      </c>
      <c r="B284" s="665" t="s">
        <v>2184</v>
      </c>
      <c r="C284" s="666" t="s">
        <v>562</v>
      </c>
      <c r="D284" s="667" t="s">
        <v>2189</v>
      </c>
      <c r="E284" s="666" t="s">
        <v>4168</v>
      </c>
      <c r="F284" s="667" t="s">
        <v>4169</v>
      </c>
      <c r="G284" s="666" t="s">
        <v>3818</v>
      </c>
      <c r="H284" s="666" t="s">
        <v>3819</v>
      </c>
      <c r="I284" s="668">
        <v>2.165</v>
      </c>
      <c r="J284" s="668">
        <v>150</v>
      </c>
      <c r="K284" s="669">
        <v>324.5</v>
      </c>
    </row>
    <row r="285" spans="1:11" ht="14.4" customHeight="1" x14ac:dyDescent="0.3">
      <c r="A285" s="664" t="s">
        <v>543</v>
      </c>
      <c r="B285" s="665" t="s">
        <v>2184</v>
      </c>
      <c r="C285" s="666" t="s">
        <v>562</v>
      </c>
      <c r="D285" s="667" t="s">
        <v>2189</v>
      </c>
      <c r="E285" s="666" t="s">
        <v>4168</v>
      </c>
      <c r="F285" s="667" t="s">
        <v>4169</v>
      </c>
      <c r="G285" s="666" t="s">
        <v>3820</v>
      </c>
      <c r="H285" s="666" t="s">
        <v>3821</v>
      </c>
      <c r="I285" s="668">
        <v>2.69</v>
      </c>
      <c r="J285" s="668">
        <v>350</v>
      </c>
      <c r="K285" s="669">
        <v>941.5</v>
      </c>
    </row>
    <row r="286" spans="1:11" ht="14.4" customHeight="1" x14ac:dyDescent="0.3">
      <c r="A286" s="664" t="s">
        <v>543</v>
      </c>
      <c r="B286" s="665" t="s">
        <v>2184</v>
      </c>
      <c r="C286" s="666" t="s">
        <v>562</v>
      </c>
      <c r="D286" s="667" t="s">
        <v>2189</v>
      </c>
      <c r="E286" s="666" t="s">
        <v>4168</v>
      </c>
      <c r="F286" s="667" t="s">
        <v>4169</v>
      </c>
      <c r="G286" s="666" t="s">
        <v>3822</v>
      </c>
      <c r="H286" s="666" t="s">
        <v>3823</v>
      </c>
      <c r="I286" s="668">
        <v>2.1800000000000002</v>
      </c>
      <c r="J286" s="668">
        <v>500</v>
      </c>
      <c r="K286" s="669">
        <v>1090</v>
      </c>
    </row>
    <row r="287" spans="1:11" ht="14.4" customHeight="1" x14ac:dyDescent="0.3">
      <c r="A287" s="664" t="s">
        <v>543</v>
      </c>
      <c r="B287" s="665" t="s">
        <v>2184</v>
      </c>
      <c r="C287" s="666" t="s">
        <v>562</v>
      </c>
      <c r="D287" s="667" t="s">
        <v>2189</v>
      </c>
      <c r="E287" s="666" t="s">
        <v>4168</v>
      </c>
      <c r="F287" s="667" t="s">
        <v>4169</v>
      </c>
      <c r="G287" s="666" t="s">
        <v>4068</v>
      </c>
      <c r="H287" s="666" t="s">
        <v>4069</v>
      </c>
      <c r="I287" s="668">
        <v>127.05</v>
      </c>
      <c r="J287" s="668">
        <v>1</v>
      </c>
      <c r="K287" s="669">
        <v>127.05</v>
      </c>
    </row>
    <row r="288" spans="1:11" ht="14.4" customHeight="1" x14ac:dyDescent="0.3">
      <c r="A288" s="664" t="s">
        <v>543</v>
      </c>
      <c r="B288" s="665" t="s">
        <v>2184</v>
      </c>
      <c r="C288" s="666" t="s">
        <v>562</v>
      </c>
      <c r="D288" s="667" t="s">
        <v>2189</v>
      </c>
      <c r="E288" s="666" t="s">
        <v>4168</v>
      </c>
      <c r="F288" s="667" t="s">
        <v>4169</v>
      </c>
      <c r="G288" s="666" t="s">
        <v>3950</v>
      </c>
      <c r="H288" s="666" t="s">
        <v>3951</v>
      </c>
      <c r="I288" s="668">
        <v>17.98</v>
      </c>
      <c r="J288" s="668">
        <v>50</v>
      </c>
      <c r="K288" s="669">
        <v>899</v>
      </c>
    </row>
    <row r="289" spans="1:11" ht="14.4" customHeight="1" x14ac:dyDescent="0.3">
      <c r="A289" s="664" t="s">
        <v>543</v>
      </c>
      <c r="B289" s="665" t="s">
        <v>2184</v>
      </c>
      <c r="C289" s="666" t="s">
        <v>562</v>
      </c>
      <c r="D289" s="667" t="s">
        <v>2189</v>
      </c>
      <c r="E289" s="666" t="s">
        <v>4168</v>
      </c>
      <c r="F289" s="667" t="s">
        <v>4169</v>
      </c>
      <c r="G289" s="666" t="s">
        <v>3834</v>
      </c>
      <c r="H289" s="666" t="s">
        <v>3835</v>
      </c>
      <c r="I289" s="668">
        <v>17.98</v>
      </c>
      <c r="J289" s="668">
        <v>50</v>
      </c>
      <c r="K289" s="669">
        <v>899</v>
      </c>
    </row>
    <row r="290" spans="1:11" ht="14.4" customHeight="1" x14ac:dyDescent="0.3">
      <c r="A290" s="664" t="s">
        <v>543</v>
      </c>
      <c r="B290" s="665" t="s">
        <v>2184</v>
      </c>
      <c r="C290" s="666" t="s">
        <v>562</v>
      </c>
      <c r="D290" s="667" t="s">
        <v>2189</v>
      </c>
      <c r="E290" s="666" t="s">
        <v>4168</v>
      </c>
      <c r="F290" s="667" t="s">
        <v>4169</v>
      </c>
      <c r="G290" s="666" t="s">
        <v>4070</v>
      </c>
      <c r="H290" s="666" t="s">
        <v>4071</v>
      </c>
      <c r="I290" s="668">
        <v>11.49</v>
      </c>
      <c r="J290" s="668">
        <v>10</v>
      </c>
      <c r="K290" s="669">
        <v>114.9</v>
      </c>
    </row>
    <row r="291" spans="1:11" ht="14.4" customHeight="1" x14ac:dyDescent="0.3">
      <c r="A291" s="664" t="s">
        <v>543</v>
      </c>
      <c r="B291" s="665" t="s">
        <v>2184</v>
      </c>
      <c r="C291" s="666" t="s">
        <v>562</v>
      </c>
      <c r="D291" s="667" t="s">
        <v>2189</v>
      </c>
      <c r="E291" s="666" t="s">
        <v>4168</v>
      </c>
      <c r="F291" s="667" t="s">
        <v>4169</v>
      </c>
      <c r="G291" s="666" t="s">
        <v>4072</v>
      </c>
      <c r="H291" s="666" t="s">
        <v>4073</v>
      </c>
      <c r="I291" s="668">
        <v>4.43</v>
      </c>
      <c r="J291" s="668">
        <v>20</v>
      </c>
      <c r="K291" s="669">
        <v>88.6</v>
      </c>
    </row>
    <row r="292" spans="1:11" ht="14.4" customHeight="1" x14ac:dyDescent="0.3">
      <c r="A292" s="664" t="s">
        <v>543</v>
      </c>
      <c r="B292" s="665" t="s">
        <v>2184</v>
      </c>
      <c r="C292" s="666" t="s">
        <v>562</v>
      </c>
      <c r="D292" s="667" t="s">
        <v>2189</v>
      </c>
      <c r="E292" s="666" t="s">
        <v>4168</v>
      </c>
      <c r="F292" s="667" t="s">
        <v>4169</v>
      </c>
      <c r="G292" s="666" t="s">
        <v>3838</v>
      </c>
      <c r="H292" s="666" t="s">
        <v>3839</v>
      </c>
      <c r="I292" s="668">
        <v>12.11</v>
      </c>
      <c r="J292" s="668">
        <v>40</v>
      </c>
      <c r="K292" s="669">
        <v>484.4</v>
      </c>
    </row>
    <row r="293" spans="1:11" ht="14.4" customHeight="1" x14ac:dyDescent="0.3">
      <c r="A293" s="664" t="s">
        <v>543</v>
      </c>
      <c r="B293" s="665" t="s">
        <v>2184</v>
      </c>
      <c r="C293" s="666" t="s">
        <v>562</v>
      </c>
      <c r="D293" s="667" t="s">
        <v>2189</v>
      </c>
      <c r="E293" s="666" t="s">
        <v>4168</v>
      </c>
      <c r="F293" s="667" t="s">
        <v>4169</v>
      </c>
      <c r="G293" s="666" t="s">
        <v>3840</v>
      </c>
      <c r="H293" s="666" t="s">
        <v>3841</v>
      </c>
      <c r="I293" s="668">
        <v>1.93</v>
      </c>
      <c r="J293" s="668">
        <v>100</v>
      </c>
      <c r="K293" s="669">
        <v>193</v>
      </c>
    </row>
    <row r="294" spans="1:11" ht="14.4" customHeight="1" x14ac:dyDescent="0.3">
      <c r="A294" s="664" t="s">
        <v>543</v>
      </c>
      <c r="B294" s="665" t="s">
        <v>2184</v>
      </c>
      <c r="C294" s="666" t="s">
        <v>562</v>
      </c>
      <c r="D294" s="667" t="s">
        <v>2189</v>
      </c>
      <c r="E294" s="666" t="s">
        <v>4168</v>
      </c>
      <c r="F294" s="667" t="s">
        <v>4169</v>
      </c>
      <c r="G294" s="666" t="s">
        <v>3846</v>
      </c>
      <c r="H294" s="666" t="s">
        <v>3847</v>
      </c>
      <c r="I294" s="668">
        <v>1.27</v>
      </c>
      <c r="J294" s="668">
        <v>150</v>
      </c>
      <c r="K294" s="669">
        <v>190.5</v>
      </c>
    </row>
    <row r="295" spans="1:11" ht="14.4" customHeight="1" x14ac:dyDescent="0.3">
      <c r="A295" s="664" t="s">
        <v>543</v>
      </c>
      <c r="B295" s="665" t="s">
        <v>2184</v>
      </c>
      <c r="C295" s="666" t="s">
        <v>562</v>
      </c>
      <c r="D295" s="667" t="s">
        <v>2189</v>
      </c>
      <c r="E295" s="666" t="s">
        <v>4168</v>
      </c>
      <c r="F295" s="667" t="s">
        <v>4169</v>
      </c>
      <c r="G295" s="666" t="s">
        <v>4074</v>
      </c>
      <c r="H295" s="666" t="s">
        <v>4075</v>
      </c>
      <c r="I295" s="668">
        <v>6.65</v>
      </c>
      <c r="J295" s="668">
        <v>20</v>
      </c>
      <c r="K295" s="669">
        <v>133</v>
      </c>
    </row>
    <row r="296" spans="1:11" ht="14.4" customHeight="1" x14ac:dyDescent="0.3">
      <c r="A296" s="664" t="s">
        <v>543</v>
      </c>
      <c r="B296" s="665" t="s">
        <v>2184</v>
      </c>
      <c r="C296" s="666" t="s">
        <v>562</v>
      </c>
      <c r="D296" s="667" t="s">
        <v>2189</v>
      </c>
      <c r="E296" s="666" t="s">
        <v>4168</v>
      </c>
      <c r="F296" s="667" t="s">
        <v>4169</v>
      </c>
      <c r="G296" s="666" t="s">
        <v>3954</v>
      </c>
      <c r="H296" s="666" t="s">
        <v>3955</v>
      </c>
      <c r="I296" s="668">
        <v>6.66</v>
      </c>
      <c r="J296" s="668">
        <v>20</v>
      </c>
      <c r="K296" s="669">
        <v>133.19999999999999</v>
      </c>
    </row>
    <row r="297" spans="1:11" ht="14.4" customHeight="1" x14ac:dyDescent="0.3">
      <c r="A297" s="664" t="s">
        <v>543</v>
      </c>
      <c r="B297" s="665" t="s">
        <v>2184</v>
      </c>
      <c r="C297" s="666" t="s">
        <v>562</v>
      </c>
      <c r="D297" s="667" t="s">
        <v>2189</v>
      </c>
      <c r="E297" s="666" t="s">
        <v>4168</v>
      </c>
      <c r="F297" s="667" t="s">
        <v>4169</v>
      </c>
      <c r="G297" s="666" t="s">
        <v>4076</v>
      </c>
      <c r="H297" s="666" t="s">
        <v>4077</v>
      </c>
      <c r="I297" s="668">
        <v>6.65</v>
      </c>
      <c r="J297" s="668">
        <v>20</v>
      </c>
      <c r="K297" s="669">
        <v>133</v>
      </c>
    </row>
    <row r="298" spans="1:11" ht="14.4" customHeight="1" x14ac:dyDescent="0.3">
      <c r="A298" s="664" t="s">
        <v>543</v>
      </c>
      <c r="B298" s="665" t="s">
        <v>2184</v>
      </c>
      <c r="C298" s="666" t="s">
        <v>562</v>
      </c>
      <c r="D298" s="667" t="s">
        <v>2189</v>
      </c>
      <c r="E298" s="666" t="s">
        <v>4168</v>
      </c>
      <c r="F298" s="667" t="s">
        <v>4169</v>
      </c>
      <c r="G298" s="666" t="s">
        <v>3852</v>
      </c>
      <c r="H298" s="666" t="s">
        <v>3853</v>
      </c>
      <c r="I298" s="668">
        <v>0.47</v>
      </c>
      <c r="J298" s="668">
        <v>1400</v>
      </c>
      <c r="K298" s="669">
        <v>658</v>
      </c>
    </row>
    <row r="299" spans="1:11" ht="14.4" customHeight="1" x14ac:dyDescent="0.3">
      <c r="A299" s="664" t="s">
        <v>543</v>
      </c>
      <c r="B299" s="665" t="s">
        <v>2184</v>
      </c>
      <c r="C299" s="666" t="s">
        <v>562</v>
      </c>
      <c r="D299" s="667" t="s">
        <v>2189</v>
      </c>
      <c r="E299" s="666" t="s">
        <v>4168</v>
      </c>
      <c r="F299" s="667" t="s">
        <v>4169</v>
      </c>
      <c r="G299" s="666" t="s">
        <v>3862</v>
      </c>
      <c r="H299" s="666" t="s">
        <v>3863</v>
      </c>
      <c r="I299" s="668">
        <v>9.1999999999999993</v>
      </c>
      <c r="J299" s="668">
        <v>100</v>
      </c>
      <c r="K299" s="669">
        <v>920</v>
      </c>
    </row>
    <row r="300" spans="1:11" ht="14.4" customHeight="1" x14ac:dyDescent="0.3">
      <c r="A300" s="664" t="s">
        <v>543</v>
      </c>
      <c r="B300" s="665" t="s">
        <v>2184</v>
      </c>
      <c r="C300" s="666" t="s">
        <v>562</v>
      </c>
      <c r="D300" s="667" t="s">
        <v>2189</v>
      </c>
      <c r="E300" s="666" t="s">
        <v>4168</v>
      </c>
      <c r="F300" s="667" t="s">
        <v>4169</v>
      </c>
      <c r="G300" s="666" t="s">
        <v>4078</v>
      </c>
      <c r="H300" s="666" t="s">
        <v>4079</v>
      </c>
      <c r="I300" s="668">
        <v>24.3</v>
      </c>
      <c r="J300" s="668">
        <v>8</v>
      </c>
      <c r="K300" s="669">
        <v>194.4</v>
      </c>
    </row>
    <row r="301" spans="1:11" ht="14.4" customHeight="1" x14ac:dyDescent="0.3">
      <c r="A301" s="664" t="s">
        <v>543</v>
      </c>
      <c r="B301" s="665" t="s">
        <v>2184</v>
      </c>
      <c r="C301" s="666" t="s">
        <v>562</v>
      </c>
      <c r="D301" s="667" t="s">
        <v>2189</v>
      </c>
      <c r="E301" s="666" t="s">
        <v>4168</v>
      </c>
      <c r="F301" s="667" t="s">
        <v>4169</v>
      </c>
      <c r="G301" s="666" t="s">
        <v>4080</v>
      </c>
      <c r="H301" s="666" t="s">
        <v>4081</v>
      </c>
      <c r="I301" s="668">
        <v>15.73</v>
      </c>
      <c r="J301" s="668">
        <v>200</v>
      </c>
      <c r="K301" s="669">
        <v>3146</v>
      </c>
    </row>
    <row r="302" spans="1:11" ht="14.4" customHeight="1" x14ac:dyDescent="0.3">
      <c r="A302" s="664" t="s">
        <v>543</v>
      </c>
      <c r="B302" s="665" t="s">
        <v>2184</v>
      </c>
      <c r="C302" s="666" t="s">
        <v>562</v>
      </c>
      <c r="D302" s="667" t="s">
        <v>2189</v>
      </c>
      <c r="E302" s="666" t="s">
        <v>4168</v>
      </c>
      <c r="F302" s="667" t="s">
        <v>4169</v>
      </c>
      <c r="G302" s="666" t="s">
        <v>3868</v>
      </c>
      <c r="H302" s="666" t="s">
        <v>3869</v>
      </c>
      <c r="I302" s="668">
        <v>62.92</v>
      </c>
      <c r="J302" s="668">
        <v>30</v>
      </c>
      <c r="K302" s="669">
        <v>1887.6</v>
      </c>
    </row>
    <row r="303" spans="1:11" ht="14.4" customHeight="1" x14ac:dyDescent="0.3">
      <c r="A303" s="664" t="s">
        <v>543</v>
      </c>
      <c r="B303" s="665" t="s">
        <v>2184</v>
      </c>
      <c r="C303" s="666" t="s">
        <v>562</v>
      </c>
      <c r="D303" s="667" t="s">
        <v>2189</v>
      </c>
      <c r="E303" s="666" t="s">
        <v>4168</v>
      </c>
      <c r="F303" s="667" t="s">
        <v>4169</v>
      </c>
      <c r="G303" s="666" t="s">
        <v>3958</v>
      </c>
      <c r="H303" s="666" t="s">
        <v>3959</v>
      </c>
      <c r="I303" s="668">
        <v>3.4050000000000002</v>
      </c>
      <c r="J303" s="668">
        <v>200</v>
      </c>
      <c r="K303" s="669">
        <v>681.59999999999991</v>
      </c>
    </row>
    <row r="304" spans="1:11" ht="14.4" customHeight="1" x14ac:dyDescent="0.3">
      <c r="A304" s="664" t="s">
        <v>543</v>
      </c>
      <c r="B304" s="665" t="s">
        <v>2184</v>
      </c>
      <c r="C304" s="666" t="s">
        <v>562</v>
      </c>
      <c r="D304" s="667" t="s">
        <v>2189</v>
      </c>
      <c r="E304" s="666" t="s">
        <v>4168</v>
      </c>
      <c r="F304" s="667" t="s">
        <v>4169</v>
      </c>
      <c r="G304" s="666" t="s">
        <v>4082</v>
      </c>
      <c r="H304" s="666" t="s">
        <v>4083</v>
      </c>
      <c r="I304" s="668">
        <v>6.0649999999999995</v>
      </c>
      <c r="J304" s="668">
        <v>1200</v>
      </c>
      <c r="K304" s="669">
        <v>7272</v>
      </c>
    </row>
    <row r="305" spans="1:11" ht="14.4" customHeight="1" x14ac:dyDescent="0.3">
      <c r="A305" s="664" t="s">
        <v>543</v>
      </c>
      <c r="B305" s="665" t="s">
        <v>2184</v>
      </c>
      <c r="C305" s="666" t="s">
        <v>562</v>
      </c>
      <c r="D305" s="667" t="s">
        <v>2189</v>
      </c>
      <c r="E305" s="666" t="s">
        <v>4168</v>
      </c>
      <c r="F305" s="667" t="s">
        <v>4169</v>
      </c>
      <c r="G305" s="666" t="s">
        <v>3872</v>
      </c>
      <c r="H305" s="666" t="s">
        <v>3873</v>
      </c>
      <c r="I305" s="668">
        <v>9.44</v>
      </c>
      <c r="J305" s="668">
        <v>500</v>
      </c>
      <c r="K305" s="669">
        <v>4720</v>
      </c>
    </row>
    <row r="306" spans="1:11" ht="14.4" customHeight="1" x14ac:dyDescent="0.3">
      <c r="A306" s="664" t="s">
        <v>543</v>
      </c>
      <c r="B306" s="665" t="s">
        <v>2184</v>
      </c>
      <c r="C306" s="666" t="s">
        <v>562</v>
      </c>
      <c r="D306" s="667" t="s">
        <v>2189</v>
      </c>
      <c r="E306" s="666" t="s">
        <v>4168</v>
      </c>
      <c r="F306" s="667" t="s">
        <v>4169</v>
      </c>
      <c r="G306" s="666" t="s">
        <v>4084</v>
      </c>
      <c r="H306" s="666" t="s">
        <v>4085</v>
      </c>
      <c r="I306" s="668">
        <v>6.29</v>
      </c>
      <c r="J306" s="668">
        <v>100</v>
      </c>
      <c r="K306" s="669">
        <v>629.20000000000005</v>
      </c>
    </row>
    <row r="307" spans="1:11" ht="14.4" customHeight="1" x14ac:dyDescent="0.3">
      <c r="A307" s="664" t="s">
        <v>543</v>
      </c>
      <c r="B307" s="665" t="s">
        <v>2184</v>
      </c>
      <c r="C307" s="666" t="s">
        <v>562</v>
      </c>
      <c r="D307" s="667" t="s">
        <v>2189</v>
      </c>
      <c r="E307" s="666" t="s">
        <v>4184</v>
      </c>
      <c r="F307" s="667" t="s">
        <v>4185</v>
      </c>
      <c r="G307" s="666" t="s">
        <v>4086</v>
      </c>
      <c r="H307" s="666" t="s">
        <v>4087</v>
      </c>
      <c r="I307" s="668">
        <v>72.67</v>
      </c>
      <c r="J307" s="668">
        <v>2</v>
      </c>
      <c r="K307" s="669">
        <v>145.34</v>
      </c>
    </row>
    <row r="308" spans="1:11" ht="14.4" customHeight="1" x14ac:dyDescent="0.3">
      <c r="A308" s="664" t="s">
        <v>543</v>
      </c>
      <c r="B308" s="665" t="s">
        <v>2184</v>
      </c>
      <c r="C308" s="666" t="s">
        <v>562</v>
      </c>
      <c r="D308" s="667" t="s">
        <v>2189</v>
      </c>
      <c r="E308" s="666" t="s">
        <v>4184</v>
      </c>
      <c r="F308" s="667" t="s">
        <v>4185</v>
      </c>
      <c r="G308" s="666" t="s">
        <v>4088</v>
      </c>
      <c r="H308" s="666" t="s">
        <v>4089</v>
      </c>
      <c r="I308" s="668">
        <v>177.9</v>
      </c>
      <c r="J308" s="668">
        <v>2</v>
      </c>
      <c r="K308" s="669">
        <v>355.8</v>
      </c>
    </row>
    <row r="309" spans="1:11" ht="14.4" customHeight="1" x14ac:dyDescent="0.3">
      <c r="A309" s="664" t="s">
        <v>543</v>
      </c>
      <c r="B309" s="665" t="s">
        <v>2184</v>
      </c>
      <c r="C309" s="666" t="s">
        <v>562</v>
      </c>
      <c r="D309" s="667" t="s">
        <v>2189</v>
      </c>
      <c r="E309" s="666" t="s">
        <v>4172</v>
      </c>
      <c r="F309" s="667" t="s">
        <v>4173</v>
      </c>
      <c r="G309" s="666" t="s">
        <v>3876</v>
      </c>
      <c r="H309" s="666" t="s">
        <v>3877</v>
      </c>
      <c r="I309" s="668">
        <v>8.17</v>
      </c>
      <c r="J309" s="668">
        <v>900</v>
      </c>
      <c r="K309" s="669">
        <v>7353</v>
      </c>
    </row>
    <row r="310" spans="1:11" ht="14.4" customHeight="1" x14ac:dyDescent="0.3">
      <c r="A310" s="664" t="s">
        <v>543</v>
      </c>
      <c r="B310" s="665" t="s">
        <v>2184</v>
      </c>
      <c r="C310" s="666" t="s">
        <v>562</v>
      </c>
      <c r="D310" s="667" t="s">
        <v>2189</v>
      </c>
      <c r="E310" s="666" t="s">
        <v>4172</v>
      </c>
      <c r="F310" s="667" t="s">
        <v>4173</v>
      </c>
      <c r="G310" s="666" t="s">
        <v>3878</v>
      </c>
      <c r="H310" s="666" t="s">
        <v>3879</v>
      </c>
      <c r="I310" s="668">
        <v>7</v>
      </c>
      <c r="J310" s="668">
        <v>25</v>
      </c>
      <c r="K310" s="669">
        <v>175</v>
      </c>
    </row>
    <row r="311" spans="1:11" ht="14.4" customHeight="1" x14ac:dyDescent="0.3">
      <c r="A311" s="664" t="s">
        <v>543</v>
      </c>
      <c r="B311" s="665" t="s">
        <v>2184</v>
      </c>
      <c r="C311" s="666" t="s">
        <v>562</v>
      </c>
      <c r="D311" s="667" t="s">
        <v>2189</v>
      </c>
      <c r="E311" s="666" t="s">
        <v>4174</v>
      </c>
      <c r="F311" s="667" t="s">
        <v>4175</v>
      </c>
      <c r="G311" s="666" t="s">
        <v>4090</v>
      </c>
      <c r="H311" s="666" t="s">
        <v>4091</v>
      </c>
      <c r="I311" s="668">
        <v>0.3</v>
      </c>
      <c r="J311" s="668">
        <v>200</v>
      </c>
      <c r="K311" s="669">
        <v>60</v>
      </c>
    </row>
    <row r="312" spans="1:11" ht="14.4" customHeight="1" x14ac:dyDescent="0.3">
      <c r="A312" s="664" t="s">
        <v>543</v>
      </c>
      <c r="B312" s="665" t="s">
        <v>2184</v>
      </c>
      <c r="C312" s="666" t="s">
        <v>562</v>
      </c>
      <c r="D312" s="667" t="s">
        <v>2189</v>
      </c>
      <c r="E312" s="666" t="s">
        <v>4174</v>
      </c>
      <c r="F312" s="667" t="s">
        <v>4175</v>
      </c>
      <c r="G312" s="666" t="s">
        <v>3880</v>
      </c>
      <c r="H312" s="666" t="s">
        <v>3881</v>
      </c>
      <c r="I312" s="668">
        <v>0.3</v>
      </c>
      <c r="J312" s="668">
        <v>100</v>
      </c>
      <c r="K312" s="669">
        <v>30</v>
      </c>
    </row>
    <row r="313" spans="1:11" ht="14.4" customHeight="1" x14ac:dyDescent="0.3">
      <c r="A313" s="664" t="s">
        <v>543</v>
      </c>
      <c r="B313" s="665" t="s">
        <v>2184</v>
      </c>
      <c r="C313" s="666" t="s">
        <v>562</v>
      </c>
      <c r="D313" s="667" t="s">
        <v>2189</v>
      </c>
      <c r="E313" s="666" t="s">
        <v>4174</v>
      </c>
      <c r="F313" s="667" t="s">
        <v>4175</v>
      </c>
      <c r="G313" s="666" t="s">
        <v>3884</v>
      </c>
      <c r="H313" s="666" t="s">
        <v>3885</v>
      </c>
      <c r="I313" s="668">
        <v>0.30499999999999999</v>
      </c>
      <c r="J313" s="668">
        <v>300</v>
      </c>
      <c r="K313" s="669">
        <v>91</v>
      </c>
    </row>
    <row r="314" spans="1:11" ht="14.4" customHeight="1" x14ac:dyDescent="0.3">
      <c r="A314" s="664" t="s">
        <v>543</v>
      </c>
      <c r="B314" s="665" t="s">
        <v>2184</v>
      </c>
      <c r="C314" s="666" t="s">
        <v>562</v>
      </c>
      <c r="D314" s="667" t="s">
        <v>2189</v>
      </c>
      <c r="E314" s="666" t="s">
        <v>4174</v>
      </c>
      <c r="F314" s="667" t="s">
        <v>4175</v>
      </c>
      <c r="G314" s="666" t="s">
        <v>3888</v>
      </c>
      <c r="H314" s="666" t="s">
        <v>3889</v>
      </c>
      <c r="I314" s="668">
        <v>0.49</v>
      </c>
      <c r="J314" s="668">
        <v>4000</v>
      </c>
      <c r="K314" s="669">
        <v>1960</v>
      </c>
    </row>
    <row r="315" spans="1:11" ht="14.4" customHeight="1" x14ac:dyDescent="0.3">
      <c r="A315" s="664" t="s">
        <v>543</v>
      </c>
      <c r="B315" s="665" t="s">
        <v>2184</v>
      </c>
      <c r="C315" s="666" t="s">
        <v>562</v>
      </c>
      <c r="D315" s="667" t="s">
        <v>2189</v>
      </c>
      <c r="E315" s="666" t="s">
        <v>4174</v>
      </c>
      <c r="F315" s="667" t="s">
        <v>4175</v>
      </c>
      <c r="G315" s="666" t="s">
        <v>3890</v>
      </c>
      <c r="H315" s="666" t="s">
        <v>3891</v>
      </c>
      <c r="I315" s="668">
        <v>1.8</v>
      </c>
      <c r="J315" s="668">
        <v>100</v>
      </c>
      <c r="K315" s="669">
        <v>180</v>
      </c>
    </row>
    <row r="316" spans="1:11" ht="14.4" customHeight="1" x14ac:dyDescent="0.3">
      <c r="A316" s="664" t="s">
        <v>543</v>
      </c>
      <c r="B316" s="665" t="s">
        <v>2184</v>
      </c>
      <c r="C316" s="666" t="s">
        <v>562</v>
      </c>
      <c r="D316" s="667" t="s">
        <v>2189</v>
      </c>
      <c r="E316" s="666" t="s">
        <v>4174</v>
      </c>
      <c r="F316" s="667" t="s">
        <v>4175</v>
      </c>
      <c r="G316" s="666" t="s">
        <v>4092</v>
      </c>
      <c r="H316" s="666" t="s">
        <v>4093</v>
      </c>
      <c r="I316" s="668">
        <v>1.8</v>
      </c>
      <c r="J316" s="668">
        <v>100</v>
      </c>
      <c r="K316" s="669">
        <v>180</v>
      </c>
    </row>
    <row r="317" spans="1:11" ht="14.4" customHeight="1" x14ac:dyDescent="0.3">
      <c r="A317" s="664" t="s">
        <v>543</v>
      </c>
      <c r="B317" s="665" t="s">
        <v>2184</v>
      </c>
      <c r="C317" s="666" t="s">
        <v>562</v>
      </c>
      <c r="D317" s="667" t="s">
        <v>2189</v>
      </c>
      <c r="E317" s="666" t="s">
        <v>4176</v>
      </c>
      <c r="F317" s="667" t="s">
        <v>4177</v>
      </c>
      <c r="G317" s="666" t="s">
        <v>3892</v>
      </c>
      <c r="H317" s="666" t="s">
        <v>3893</v>
      </c>
      <c r="I317" s="668">
        <v>0.71</v>
      </c>
      <c r="J317" s="668">
        <v>11000</v>
      </c>
      <c r="K317" s="669">
        <v>7810</v>
      </c>
    </row>
    <row r="318" spans="1:11" ht="14.4" customHeight="1" x14ac:dyDescent="0.3">
      <c r="A318" s="664" t="s">
        <v>543</v>
      </c>
      <c r="B318" s="665" t="s">
        <v>2184</v>
      </c>
      <c r="C318" s="666" t="s">
        <v>562</v>
      </c>
      <c r="D318" s="667" t="s">
        <v>2189</v>
      </c>
      <c r="E318" s="666" t="s">
        <v>4176</v>
      </c>
      <c r="F318" s="667" t="s">
        <v>4177</v>
      </c>
      <c r="G318" s="666" t="s">
        <v>4016</v>
      </c>
      <c r="H318" s="666" t="s">
        <v>4017</v>
      </c>
      <c r="I318" s="668">
        <v>0.71</v>
      </c>
      <c r="J318" s="668">
        <v>5000</v>
      </c>
      <c r="K318" s="669">
        <v>3550</v>
      </c>
    </row>
    <row r="319" spans="1:11" ht="14.4" customHeight="1" x14ac:dyDescent="0.3">
      <c r="A319" s="664" t="s">
        <v>543</v>
      </c>
      <c r="B319" s="665" t="s">
        <v>2184</v>
      </c>
      <c r="C319" s="666" t="s">
        <v>562</v>
      </c>
      <c r="D319" s="667" t="s">
        <v>2189</v>
      </c>
      <c r="E319" s="666" t="s">
        <v>4176</v>
      </c>
      <c r="F319" s="667" t="s">
        <v>4177</v>
      </c>
      <c r="G319" s="666" t="s">
        <v>3894</v>
      </c>
      <c r="H319" s="666" t="s">
        <v>3895</v>
      </c>
      <c r="I319" s="668">
        <v>0.71</v>
      </c>
      <c r="J319" s="668">
        <v>5000</v>
      </c>
      <c r="K319" s="669">
        <v>3550</v>
      </c>
    </row>
    <row r="320" spans="1:11" ht="14.4" customHeight="1" x14ac:dyDescent="0.3">
      <c r="A320" s="664" t="s">
        <v>543</v>
      </c>
      <c r="B320" s="665" t="s">
        <v>2184</v>
      </c>
      <c r="C320" s="666" t="s">
        <v>562</v>
      </c>
      <c r="D320" s="667" t="s">
        <v>2189</v>
      </c>
      <c r="E320" s="666" t="s">
        <v>4176</v>
      </c>
      <c r="F320" s="667" t="s">
        <v>4177</v>
      </c>
      <c r="G320" s="666" t="s">
        <v>3896</v>
      </c>
      <c r="H320" s="666" t="s">
        <v>3897</v>
      </c>
      <c r="I320" s="668">
        <v>12.59</v>
      </c>
      <c r="J320" s="668">
        <v>20</v>
      </c>
      <c r="K320" s="669">
        <v>251.8</v>
      </c>
    </row>
    <row r="321" spans="1:11" ht="14.4" customHeight="1" x14ac:dyDescent="0.3">
      <c r="A321" s="664" t="s">
        <v>543</v>
      </c>
      <c r="B321" s="665" t="s">
        <v>2184</v>
      </c>
      <c r="C321" s="666" t="s">
        <v>562</v>
      </c>
      <c r="D321" s="667" t="s">
        <v>2189</v>
      </c>
      <c r="E321" s="666" t="s">
        <v>4178</v>
      </c>
      <c r="F321" s="667" t="s">
        <v>4179</v>
      </c>
      <c r="G321" s="666" t="s">
        <v>4094</v>
      </c>
      <c r="H321" s="666" t="s">
        <v>4095</v>
      </c>
      <c r="I321" s="668">
        <v>142.78</v>
      </c>
      <c r="J321" s="668">
        <v>2</v>
      </c>
      <c r="K321" s="669">
        <v>285.56</v>
      </c>
    </row>
    <row r="322" spans="1:11" ht="14.4" customHeight="1" x14ac:dyDescent="0.3">
      <c r="A322" s="664" t="s">
        <v>543</v>
      </c>
      <c r="B322" s="665" t="s">
        <v>2184</v>
      </c>
      <c r="C322" s="666" t="s">
        <v>562</v>
      </c>
      <c r="D322" s="667" t="s">
        <v>2189</v>
      </c>
      <c r="E322" s="666" t="s">
        <v>4180</v>
      </c>
      <c r="F322" s="667" t="s">
        <v>4181</v>
      </c>
      <c r="G322" s="666" t="s">
        <v>3902</v>
      </c>
      <c r="H322" s="666" t="s">
        <v>3903</v>
      </c>
      <c r="I322" s="668">
        <v>15.574999999999999</v>
      </c>
      <c r="J322" s="668">
        <v>120</v>
      </c>
      <c r="K322" s="669">
        <v>1868.72</v>
      </c>
    </row>
    <row r="323" spans="1:11" ht="14.4" customHeight="1" x14ac:dyDescent="0.3">
      <c r="A323" s="664" t="s">
        <v>543</v>
      </c>
      <c r="B323" s="665" t="s">
        <v>2184</v>
      </c>
      <c r="C323" s="666" t="s">
        <v>562</v>
      </c>
      <c r="D323" s="667" t="s">
        <v>2189</v>
      </c>
      <c r="E323" s="666" t="s">
        <v>4180</v>
      </c>
      <c r="F323" s="667" t="s">
        <v>4181</v>
      </c>
      <c r="G323" s="666" t="s">
        <v>4096</v>
      </c>
      <c r="H323" s="666" t="s">
        <v>4097</v>
      </c>
      <c r="I323" s="668">
        <v>11.8</v>
      </c>
      <c r="J323" s="668">
        <v>100</v>
      </c>
      <c r="K323" s="669">
        <v>1179.75</v>
      </c>
    </row>
    <row r="324" spans="1:11" ht="14.4" customHeight="1" x14ac:dyDescent="0.3">
      <c r="A324" s="664" t="s">
        <v>543</v>
      </c>
      <c r="B324" s="665" t="s">
        <v>2184</v>
      </c>
      <c r="C324" s="666" t="s">
        <v>562</v>
      </c>
      <c r="D324" s="667" t="s">
        <v>2189</v>
      </c>
      <c r="E324" s="666" t="s">
        <v>4180</v>
      </c>
      <c r="F324" s="667" t="s">
        <v>4181</v>
      </c>
      <c r="G324" s="666" t="s">
        <v>4098</v>
      </c>
      <c r="H324" s="666" t="s">
        <v>4099</v>
      </c>
      <c r="I324" s="668">
        <v>19.96</v>
      </c>
      <c r="J324" s="668">
        <v>100</v>
      </c>
      <c r="K324" s="669">
        <v>1996.5</v>
      </c>
    </row>
    <row r="325" spans="1:11" ht="14.4" customHeight="1" x14ac:dyDescent="0.3">
      <c r="A325" s="664" t="s">
        <v>543</v>
      </c>
      <c r="B325" s="665" t="s">
        <v>2184</v>
      </c>
      <c r="C325" s="666" t="s">
        <v>562</v>
      </c>
      <c r="D325" s="667" t="s">
        <v>2189</v>
      </c>
      <c r="E325" s="666" t="s">
        <v>4180</v>
      </c>
      <c r="F325" s="667" t="s">
        <v>4181</v>
      </c>
      <c r="G325" s="666" t="s">
        <v>4100</v>
      </c>
      <c r="H325" s="666" t="s">
        <v>4101</v>
      </c>
      <c r="I325" s="668">
        <v>3.93</v>
      </c>
      <c r="J325" s="668">
        <v>700</v>
      </c>
      <c r="K325" s="669">
        <v>2752.87</v>
      </c>
    </row>
    <row r="326" spans="1:11" ht="14.4" customHeight="1" x14ac:dyDescent="0.3">
      <c r="A326" s="664" t="s">
        <v>543</v>
      </c>
      <c r="B326" s="665" t="s">
        <v>2184</v>
      </c>
      <c r="C326" s="666" t="s">
        <v>565</v>
      </c>
      <c r="D326" s="667" t="s">
        <v>2190</v>
      </c>
      <c r="E326" s="666" t="s">
        <v>4168</v>
      </c>
      <c r="F326" s="667" t="s">
        <v>4169</v>
      </c>
      <c r="G326" s="666" t="s">
        <v>4102</v>
      </c>
      <c r="H326" s="666" t="s">
        <v>4103</v>
      </c>
      <c r="I326" s="668">
        <v>3749.5</v>
      </c>
      <c r="J326" s="668">
        <v>10</v>
      </c>
      <c r="K326" s="669">
        <v>37495</v>
      </c>
    </row>
    <row r="327" spans="1:11" ht="14.4" customHeight="1" x14ac:dyDescent="0.3">
      <c r="A327" s="664" t="s">
        <v>543</v>
      </c>
      <c r="B327" s="665" t="s">
        <v>2184</v>
      </c>
      <c r="C327" s="666" t="s">
        <v>565</v>
      </c>
      <c r="D327" s="667" t="s">
        <v>2190</v>
      </c>
      <c r="E327" s="666" t="s">
        <v>4168</v>
      </c>
      <c r="F327" s="667" t="s">
        <v>4169</v>
      </c>
      <c r="G327" s="666" t="s">
        <v>4104</v>
      </c>
      <c r="H327" s="666" t="s">
        <v>4105</v>
      </c>
      <c r="I327" s="668">
        <v>4332.96</v>
      </c>
      <c r="J327" s="668">
        <v>2</v>
      </c>
      <c r="K327" s="669">
        <v>8665.92</v>
      </c>
    </row>
    <row r="328" spans="1:11" ht="14.4" customHeight="1" x14ac:dyDescent="0.3">
      <c r="A328" s="664" t="s">
        <v>543</v>
      </c>
      <c r="B328" s="665" t="s">
        <v>2184</v>
      </c>
      <c r="C328" s="666" t="s">
        <v>565</v>
      </c>
      <c r="D328" s="667" t="s">
        <v>2190</v>
      </c>
      <c r="E328" s="666" t="s">
        <v>4168</v>
      </c>
      <c r="F328" s="667" t="s">
        <v>4169</v>
      </c>
      <c r="G328" s="666" t="s">
        <v>4106</v>
      </c>
      <c r="H328" s="666" t="s">
        <v>4107</v>
      </c>
      <c r="I328" s="668">
        <v>6471.08</v>
      </c>
      <c r="J328" s="668">
        <v>1</v>
      </c>
      <c r="K328" s="669">
        <v>6471.08</v>
      </c>
    </row>
    <row r="329" spans="1:11" ht="14.4" customHeight="1" x14ac:dyDescent="0.3">
      <c r="A329" s="664" t="s">
        <v>543</v>
      </c>
      <c r="B329" s="665" t="s">
        <v>2184</v>
      </c>
      <c r="C329" s="666" t="s">
        <v>565</v>
      </c>
      <c r="D329" s="667" t="s">
        <v>2190</v>
      </c>
      <c r="E329" s="666" t="s">
        <v>4168</v>
      </c>
      <c r="F329" s="667" t="s">
        <v>4169</v>
      </c>
      <c r="G329" s="666" t="s">
        <v>4108</v>
      </c>
      <c r="H329" s="666" t="s">
        <v>4109</v>
      </c>
      <c r="I329" s="668">
        <v>1787.93</v>
      </c>
      <c r="J329" s="668">
        <v>16</v>
      </c>
      <c r="K329" s="669">
        <v>28606.92</v>
      </c>
    </row>
    <row r="330" spans="1:11" ht="14.4" customHeight="1" x14ac:dyDescent="0.3">
      <c r="A330" s="664" t="s">
        <v>543</v>
      </c>
      <c r="B330" s="665" t="s">
        <v>2184</v>
      </c>
      <c r="C330" s="666" t="s">
        <v>565</v>
      </c>
      <c r="D330" s="667" t="s">
        <v>2190</v>
      </c>
      <c r="E330" s="666" t="s">
        <v>4186</v>
      </c>
      <c r="F330" s="667" t="s">
        <v>4187</v>
      </c>
      <c r="G330" s="666" t="s">
        <v>4110</v>
      </c>
      <c r="H330" s="666" t="s">
        <v>4111</v>
      </c>
      <c r="I330" s="668">
        <v>689.69</v>
      </c>
      <c r="J330" s="668">
        <v>1</v>
      </c>
      <c r="K330" s="669">
        <v>689.69</v>
      </c>
    </row>
    <row r="331" spans="1:11" ht="14.4" customHeight="1" x14ac:dyDescent="0.3">
      <c r="A331" s="664" t="s">
        <v>543</v>
      </c>
      <c r="B331" s="665" t="s">
        <v>2184</v>
      </c>
      <c r="C331" s="666" t="s">
        <v>565</v>
      </c>
      <c r="D331" s="667" t="s">
        <v>2190</v>
      </c>
      <c r="E331" s="666" t="s">
        <v>4188</v>
      </c>
      <c r="F331" s="667" t="s">
        <v>4189</v>
      </c>
      <c r="G331" s="666" t="s">
        <v>4112</v>
      </c>
      <c r="H331" s="666" t="s">
        <v>4113</v>
      </c>
      <c r="I331" s="668">
        <v>6698.79</v>
      </c>
      <c r="J331" s="668">
        <v>7</v>
      </c>
      <c r="K331" s="669">
        <v>46891.53</v>
      </c>
    </row>
    <row r="332" spans="1:11" ht="14.4" customHeight="1" x14ac:dyDescent="0.3">
      <c r="A332" s="664" t="s">
        <v>543</v>
      </c>
      <c r="B332" s="665" t="s">
        <v>2184</v>
      </c>
      <c r="C332" s="666" t="s">
        <v>565</v>
      </c>
      <c r="D332" s="667" t="s">
        <v>2190</v>
      </c>
      <c r="E332" s="666" t="s">
        <v>4188</v>
      </c>
      <c r="F332" s="667" t="s">
        <v>4189</v>
      </c>
      <c r="G332" s="666" t="s">
        <v>4114</v>
      </c>
      <c r="H332" s="666" t="s">
        <v>4115</v>
      </c>
      <c r="I332" s="668">
        <v>287.5</v>
      </c>
      <c r="J332" s="668">
        <v>15</v>
      </c>
      <c r="K332" s="669">
        <v>4312.5</v>
      </c>
    </row>
    <row r="333" spans="1:11" ht="14.4" customHeight="1" x14ac:dyDescent="0.3">
      <c r="A333" s="664" t="s">
        <v>543</v>
      </c>
      <c r="B333" s="665" t="s">
        <v>2184</v>
      </c>
      <c r="C333" s="666" t="s">
        <v>565</v>
      </c>
      <c r="D333" s="667" t="s">
        <v>2190</v>
      </c>
      <c r="E333" s="666" t="s">
        <v>4188</v>
      </c>
      <c r="F333" s="667" t="s">
        <v>4189</v>
      </c>
      <c r="G333" s="666" t="s">
        <v>4116</v>
      </c>
      <c r="H333" s="666" t="s">
        <v>4117</v>
      </c>
      <c r="I333" s="668">
        <v>5380.99</v>
      </c>
      <c r="J333" s="668">
        <v>2</v>
      </c>
      <c r="K333" s="669">
        <v>10761.98</v>
      </c>
    </row>
    <row r="334" spans="1:11" ht="14.4" customHeight="1" x14ac:dyDescent="0.3">
      <c r="A334" s="664" t="s">
        <v>543</v>
      </c>
      <c r="B334" s="665" t="s">
        <v>2184</v>
      </c>
      <c r="C334" s="666" t="s">
        <v>565</v>
      </c>
      <c r="D334" s="667" t="s">
        <v>2190</v>
      </c>
      <c r="E334" s="666" t="s">
        <v>4188</v>
      </c>
      <c r="F334" s="667" t="s">
        <v>4189</v>
      </c>
      <c r="G334" s="666" t="s">
        <v>4118</v>
      </c>
      <c r="H334" s="666" t="s">
        <v>4119</v>
      </c>
      <c r="I334" s="668">
        <v>7247.86</v>
      </c>
      <c r="J334" s="668">
        <v>12</v>
      </c>
      <c r="K334" s="669">
        <v>86974.37</v>
      </c>
    </row>
    <row r="335" spans="1:11" ht="14.4" customHeight="1" x14ac:dyDescent="0.3">
      <c r="A335" s="664" t="s">
        <v>543</v>
      </c>
      <c r="B335" s="665" t="s">
        <v>2184</v>
      </c>
      <c r="C335" s="666" t="s">
        <v>565</v>
      </c>
      <c r="D335" s="667" t="s">
        <v>2190</v>
      </c>
      <c r="E335" s="666" t="s">
        <v>4188</v>
      </c>
      <c r="F335" s="667" t="s">
        <v>4189</v>
      </c>
      <c r="G335" s="666" t="s">
        <v>4120</v>
      </c>
      <c r="H335" s="666" t="s">
        <v>4121</v>
      </c>
      <c r="I335" s="668">
        <v>11046.17</v>
      </c>
      <c r="J335" s="668">
        <v>2</v>
      </c>
      <c r="K335" s="669">
        <v>22092.34</v>
      </c>
    </row>
    <row r="336" spans="1:11" ht="14.4" customHeight="1" x14ac:dyDescent="0.3">
      <c r="A336" s="664" t="s">
        <v>543</v>
      </c>
      <c r="B336" s="665" t="s">
        <v>2184</v>
      </c>
      <c r="C336" s="666" t="s">
        <v>565</v>
      </c>
      <c r="D336" s="667" t="s">
        <v>2190</v>
      </c>
      <c r="E336" s="666" t="s">
        <v>4188</v>
      </c>
      <c r="F336" s="667" t="s">
        <v>4189</v>
      </c>
      <c r="G336" s="666" t="s">
        <v>4122</v>
      </c>
      <c r="H336" s="666" t="s">
        <v>4123</v>
      </c>
      <c r="I336" s="668">
        <v>1866.87</v>
      </c>
      <c r="J336" s="668">
        <v>11</v>
      </c>
      <c r="K336" s="669">
        <v>20535.599999999999</v>
      </c>
    </row>
    <row r="337" spans="1:11" ht="14.4" customHeight="1" x14ac:dyDescent="0.3">
      <c r="A337" s="664" t="s">
        <v>543</v>
      </c>
      <c r="B337" s="665" t="s">
        <v>2184</v>
      </c>
      <c r="C337" s="666" t="s">
        <v>565</v>
      </c>
      <c r="D337" s="667" t="s">
        <v>2190</v>
      </c>
      <c r="E337" s="666" t="s">
        <v>4188</v>
      </c>
      <c r="F337" s="667" t="s">
        <v>4189</v>
      </c>
      <c r="G337" s="666" t="s">
        <v>4124</v>
      </c>
      <c r="H337" s="666" t="s">
        <v>4125</v>
      </c>
      <c r="I337" s="668">
        <v>12705</v>
      </c>
      <c r="J337" s="668">
        <v>7</v>
      </c>
      <c r="K337" s="669">
        <v>88935</v>
      </c>
    </row>
    <row r="338" spans="1:11" ht="14.4" customHeight="1" x14ac:dyDescent="0.3">
      <c r="A338" s="664" t="s">
        <v>543</v>
      </c>
      <c r="B338" s="665" t="s">
        <v>2184</v>
      </c>
      <c r="C338" s="666" t="s">
        <v>565</v>
      </c>
      <c r="D338" s="667" t="s">
        <v>2190</v>
      </c>
      <c r="E338" s="666" t="s">
        <v>4188</v>
      </c>
      <c r="F338" s="667" t="s">
        <v>4189</v>
      </c>
      <c r="G338" s="666" t="s">
        <v>4126</v>
      </c>
      <c r="H338" s="666" t="s">
        <v>4127</v>
      </c>
      <c r="I338" s="668">
        <v>5490.81</v>
      </c>
      <c r="J338" s="668">
        <v>9</v>
      </c>
      <c r="K338" s="669">
        <v>49417.290000000008</v>
      </c>
    </row>
    <row r="339" spans="1:11" ht="14.4" customHeight="1" x14ac:dyDescent="0.3">
      <c r="A339" s="664" t="s">
        <v>543</v>
      </c>
      <c r="B339" s="665" t="s">
        <v>2184</v>
      </c>
      <c r="C339" s="666" t="s">
        <v>565</v>
      </c>
      <c r="D339" s="667" t="s">
        <v>2190</v>
      </c>
      <c r="E339" s="666" t="s">
        <v>4188</v>
      </c>
      <c r="F339" s="667" t="s">
        <v>4189</v>
      </c>
      <c r="G339" s="666" t="s">
        <v>4128</v>
      </c>
      <c r="H339" s="666" t="s">
        <v>4129</v>
      </c>
      <c r="I339" s="668">
        <v>1713.5</v>
      </c>
      <c r="J339" s="668">
        <v>2</v>
      </c>
      <c r="K339" s="669">
        <v>3427</v>
      </c>
    </row>
    <row r="340" spans="1:11" ht="14.4" customHeight="1" x14ac:dyDescent="0.3">
      <c r="A340" s="664" t="s">
        <v>543</v>
      </c>
      <c r="B340" s="665" t="s">
        <v>2184</v>
      </c>
      <c r="C340" s="666" t="s">
        <v>565</v>
      </c>
      <c r="D340" s="667" t="s">
        <v>2190</v>
      </c>
      <c r="E340" s="666" t="s">
        <v>4188</v>
      </c>
      <c r="F340" s="667" t="s">
        <v>4189</v>
      </c>
      <c r="G340" s="666" t="s">
        <v>4130</v>
      </c>
      <c r="H340" s="666" t="s">
        <v>4131</v>
      </c>
      <c r="I340" s="668">
        <v>12705</v>
      </c>
      <c r="J340" s="668">
        <v>1</v>
      </c>
      <c r="K340" s="669">
        <v>12705</v>
      </c>
    </row>
    <row r="341" spans="1:11" ht="14.4" customHeight="1" x14ac:dyDescent="0.3">
      <c r="A341" s="664" t="s">
        <v>543</v>
      </c>
      <c r="B341" s="665" t="s">
        <v>2184</v>
      </c>
      <c r="C341" s="666" t="s">
        <v>565</v>
      </c>
      <c r="D341" s="667" t="s">
        <v>2190</v>
      </c>
      <c r="E341" s="666" t="s">
        <v>4188</v>
      </c>
      <c r="F341" s="667" t="s">
        <v>4189</v>
      </c>
      <c r="G341" s="666" t="s">
        <v>4132</v>
      </c>
      <c r="H341" s="666" t="s">
        <v>4133</v>
      </c>
      <c r="I341" s="668">
        <v>494.5</v>
      </c>
      <c r="J341" s="668">
        <v>4</v>
      </c>
      <c r="K341" s="669">
        <v>1978</v>
      </c>
    </row>
    <row r="342" spans="1:11" ht="14.4" customHeight="1" x14ac:dyDescent="0.3">
      <c r="A342" s="664" t="s">
        <v>543</v>
      </c>
      <c r="B342" s="665" t="s">
        <v>2184</v>
      </c>
      <c r="C342" s="666" t="s">
        <v>565</v>
      </c>
      <c r="D342" s="667" t="s">
        <v>2190</v>
      </c>
      <c r="E342" s="666" t="s">
        <v>4188</v>
      </c>
      <c r="F342" s="667" t="s">
        <v>4189</v>
      </c>
      <c r="G342" s="666" t="s">
        <v>4134</v>
      </c>
      <c r="H342" s="666" t="s">
        <v>4135</v>
      </c>
      <c r="I342" s="668">
        <v>1372.7</v>
      </c>
      <c r="J342" s="668">
        <v>24</v>
      </c>
      <c r="K342" s="669">
        <v>32944.720000000001</v>
      </c>
    </row>
    <row r="343" spans="1:11" ht="14.4" customHeight="1" x14ac:dyDescent="0.3">
      <c r="A343" s="664" t="s">
        <v>543</v>
      </c>
      <c r="B343" s="665" t="s">
        <v>2184</v>
      </c>
      <c r="C343" s="666" t="s">
        <v>565</v>
      </c>
      <c r="D343" s="667" t="s">
        <v>2190</v>
      </c>
      <c r="E343" s="666" t="s">
        <v>4188</v>
      </c>
      <c r="F343" s="667" t="s">
        <v>4189</v>
      </c>
      <c r="G343" s="666" t="s">
        <v>4136</v>
      </c>
      <c r="H343" s="666" t="s">
        <v>4137</v>
      </c>
      <c r="I343" s="668">
        <v>9029.6299999999992</v>
      </c>
      <c r="J343" s="668">
        <v>5</v>
      </c>
      <c r="K343" s="669">
        <v>45148.14</v>
      </c>
    </row>
    <row r="344" spans="1:11" ht="14.4" customHeight="1" x14ac:dyDescent="0.3">
      <c r="A344" s="664" t="s">
        <v>543</v>
      </c>
      <c r="B344" s="665" t="s">
        <v>2184</v>
      </c>
      <c r="C344" s="666" t="s">
        <v>565</v>
      </c>
      <c r="D344" s="667" t="s">
        <v>2190</v>
      </c>
      <c r="E344" s="666" t="s">
        <v>4188</v>
      </c>
      <c r="F344" s="667" t="s">
        <v>4189</v>
      </c>
      <c r="G344" s="666" t="s">
        <v>4138</v>
      </c>
      <c r="H344" s="666" t="s">
        <v>4139</v>
      </c>
      <c r="I344" s="668">
        <v>12947</v>
      </c>
      <c r="J344" s="668">
        <v>1</v>
      </c>
      <c r="K344" s="669">
        <v>12947</v>
      </c>
    </row>
    <row r="345" spans="1:11" ht="14.4" customHeight="1" x14ac:dyDescent="0.3">
      <c r="A345" s="664" t="s">
        <v>543</v>
      </c>
      <c r="B345" s="665" t="s">
        <v>2184</v>
      </c>
      <c r="C345" s="666" t="s">
        <v>565</v>
      </c>
      <c r="D345" s="667" t="s">
        <v>2190</v>
      </c>
      <c r="E345" s="666" t="s">
        <v>4188</v>
      </c>
      <c r="F345" s="667" t="s">
        <v>4189</v>
      </c>
      <c r="G345" s="666" t="s">
        <v>4140</v>
      </c>
      <c r="H345" s="666" t="s">
        <v>4141</v>
      </c>
      <c r="I345" s="668">
        <v>3496.9</v>
      </c>
      <c r="J345" s="668">
        <v>3</v>
      </c>
      <c r="K345" s="669">
        <v>10490.7</v>
      </c>
    </row>
    <row r="346" spans="1:11" ht="14.4" customHeight="1" x14ac:dyDescent="0.3">
      <c r="A346" s="664" t="s">
        <v>543</v>
      </c>
      <c r="B346" s="665" t="s">
        <v>2184</v>
      </c>
      <c r="C346" s="666" t="s">
        <v>565</v>
      </c>
      <c r="D346" s="667" t="s">
        <v>2190</v>
      </c>
      <c r="E346" s="666" t="s">
        <v>4188</v>
      </c>
      <c r="F346" s="667" t="s">
        <v>4189</v>
      </c>
      <c r="G346" s="666" t="s">
        <v>4142</v>
      </c>
      <c r="H346" s="666" t="s">
        <v>4143</v>
      </c>
      <c r="I346" s="668">
        <v>8781.5</v>
      </c>
      <c r="J346" s="668">
        <v>6</v>
      </c>
      <c r="K346" s="669">
        <v>52689.01</v>
      </c>
    </row>
    <row r="347" spans="1:11" ht="14.4" customHeight="1" x14ac:dyDescent="0.3">
      <c r="A347" s="664" t="s">
        <v>543</v>
      </c>
      <c r="B347" s="665" t="s">
        <v>2184</v>
      </c>
      <c r="C347" s="666" t="s">
        <v>565</v>
      </c>
      <c r="D347" s="667" t="s">
        <v>2190</v>
      </c>
      <c r="E347" s="666" t="s">
        <v>4188</v>
      </c>
      <c r="F347" s="667" t="s">
        <v>4189</v>
      </c>
      <c r="G347" s="666" t="s">
        <v>4144</v>
      </c>
      <c r="H347" s="666" t="s">
        <v>4145</v>
      </c>
      <c r="I347" s="668">
        <v>3749.5</v>
      </c>
      <c r="J347" s="668">
        <v>20</v>
      </c>
      <c r="K347" s="669">
        <v>74989.990000000005</v>
      </c>
    </row>
    <row r="348" spans="1:11" ht="14.4" customHeight="1" x14ac:dyDescent="0.3">
      <c r="A348" s="664" t="s">
        <v>543</v>
      </c>
      <c r="B348" s="665" t="s">
        <v>2184</v>
      </c>
      <c r="C348" s="666" t="s">
        <v>565</v>
      </c>
      <c r="D348" s="667" t="s">
        <v>2190</v>
      </c>
      <c r="E348" s="666" t="s">
        <v>4188</v>
      </c>
      <c r="F348" s="667" t="s">
        <v>4189</v>
      </c>
      <c r="G348" s="666" t="s">
        <v>4146</v>
      </c>
      <c r="H348" s="666" t="s">
        <v>4147</v>
      </c>
      <c r="I348" s="668">
        <v>866.59</v>
      </c>
      <c r="J348" s="668">
        <v>12</v>
      </c>
      <c r="K348" s="669">
        <v>10399.08</v>
      </c>
    </row>
    <row r="349" spans="1:11" ht="14.4" customHeight="1" x14ac:dyDescent="0.3">
      <c r="A349" s="664" t="s">
        <v>543</v>
      </c>
      <c r="B349" s="665" t="s">
        <v>2184</v>
      </c>
      <c r="C349" s="666" t="s">
        <v>565</v>
      </c>
      <c r="D349" s="667" t="s">
        <v>2190</v>
      </c>
      <c r="E349" s="666" t="s">
        <v>4188</v>
      </c>
      <c r="F349" s="667" t="s">
        <v>4189</v>
      </c>
      <c r="G349" s="666" t="s">
        <v>4148</v>
      </c>
      <c r="H349" s="666" t="s">
        <v>4149</v>
      </c>
      <c r="I349" s="668">
        <v>6355.02</v>
      </c>
      <c r="J349" s="668">
        <v>2</v>
      </c>
      <c r="K349" s="669">
        <v>12710.03</v>
      </c>
    </row>
    <row r="350" spans="1:11" ht="14.4" customHeight="1" x14ac:dyDescent="0.3">
      <c r="A350" s="664" t="s">
        <v>543</v>
      </c>
      <c r="B350" s="665" t="s">
        <v>2184</v>
      </c>
      <c r="C350" s="666" t="s">
        <v>565</v>
      </c>
      <c r="D350" s="667" t="s">
        <v>2190</v>
      </c>
      <c r="E350" s="666" t="s">
        <v>4188</v>
      </c>
      <c r="F350" s="667" t="s">
        <v>4189</v>
      </c>
      <c r="G350" s="666" t="s">
        <v>4150</v>
      </c>
      <c r="H350" s="666" t="s">
        <v>4151</v>
      </c>
      <c r="I350" s="668">
        <v>12705</v>
      </c>
      <c r="J350" s="668">
        <v>1</v>
      </c>
      <c r="K350" s="669">
        <v>12705</v>
      </c>
    </row>
    <row r="351" spans="1:11" ht="14.4" customHeight="1" x14ac:dyDescent="0.3">
      <c r="A351" s="664" t="s">
        <v>543</v>
      </c>
      <c r="B351" s="665" t="s">
        <v>2184</v>
      </c>
      <c r="C351" s="666" t="s">
        <v>565</v>
      </c>
      <c r="D351" s="667" t="s">
        <v>2190</v>
      </c>
      <c r="E351" s="666" t="s">
        <v>4188</v>
      </c>
      <c r="F351" s="667" t="s">
        <v>4189</v>
      </c>
      <c r="G351" s="666" t="s">
        <v>4152</v>
      </c>
      <c r="H351" s="666" t="s">
        <v>4153</v>
      </c>
      <c r="I351" s="668">
        <v>8030.43</v>
      </c>
      <c r="J351" s="668">
        <v>2</v>
      </c>
      <c r="K351" s="669">
        <v>16060.86</v>
      </c>
    </row>
    <row r="352" spans="1:11" ht="14.4" customHeight="1" x14ac:dyDescent="0.3">
      <c r="A352" s="664" t="s">
        <v>543</v>
      </c>
      <c r="B352" s="665" t="s">
        <v>2184</v>
      </c>
      <c r="C352" s="666" t="s">
        <v>565</v>
      </c>
      <c r="D352" s="667" t="s">
        <v>2190</v>
      </c>
      <c r="E352" s="666" t="s">
        <v>4188</v>
      </c>
      <c r="F352" s="667" t="s">
        <v>4189</v>
      </c>
      <c r="G352" s="666" t="s">
        <v>4154</v>
      </c>
      <c r="H352" s="666" t="s">
        <v>4155</v>
      </c>
      <c r="I352" s="668">
        <v>4235</v>
      </c>
      <c r="J352" s="668">
        <v>1</v>
      </c>
      <c r="K352" s="669">
        <v>4235</v>
      </c>
    </row>
    <row r="353" spans="1:11" ht="14.4" customHeight="1" x14ac:dyDescent="0.3">
      <c r="A353" s="664" t="s">
        <v>543</v>
      </c>
      <c r="B353" s="665" t="s">
        <v>2184</v>
      </c>
      <c r="C353" s="666" t="s">
        <v>565</v>
      </c>
      <c r="D353" s="667" t="s">
        <v>2190</v>
      </c>
      <c r="E353" s="666" t="s">
        <v>4188</v>
      </c>
      <c r="F353" s="667" t="s">
        <v>4189</v>
      </c>
      <c r="G353" s="666" t="s">
        <v>4156</v>
      </c>
      <c r="H353" s="666" t="s">
        <v>4157</v>
      </c>
      <c r="I353" s="668">
        <v>7731.9</v>
      </c>
      <c r="J353" s="668">
        <v>8</v>
      </c>
      <c r="K353" s="669">
        <v>61855.199999999997</v>
      </c>
    </row>
    <row r="354" spans="1:11" ht="14.4" customHeight="1" x14ac:dyDescent="0.3">
      <c r="A354" s="664" t="s">
        <v>543</v>
      </c>
      <c r="B354" s="665" t="s">
        <v>2184</v>
      </c>
      <c r="C354" s="666" t="s">
        <v>565</v>
      </c>
      <c r="D354" s="667" t="s">
        <v>2190</v>
      </c>
      <c r="E354" s="666" t="s">
        <v>4188</v>
      </c>
      <c r="F354" s="667" t="s">
        <v>4189</v>
      </c>
      <c r="G354" s="666" t="s">
        <v>4158</v>
      </c>
      <c r="H354" s="666" t="s">
        <v>4159</v>
      </c>
      <c r="I354" s="668">
        <v>8029.56</v>
      </c>
      <c r="J354" s="668">
        <v>2</v>
      </c>
      <c r="K354" s="669">
        <v>16059.12</v>
      </c>
    </row>
    <row r="355" spans="1:11" ht="14.4" customHeight="1" x14ac:dyDescent="0.3">
      <c r="A355" s="664" t="s">
        <v>543</v>
      </c>
      <c r="B355" s="665" t="s">
        <v>2184</v>
      </c>
      <c r="C355" s="666" t="s">
        <v>568</v>
      </c>
      <c r="D355" s="667" t="s">
        <v>2191</v>
      </c>
      <c r="E355" s="666" t="s">
        <v>4166</v>
      </c>
      <c r="F355" s="667" t="s">
        <v>4167</v>
      </c>
      <c r="G355" s="666" t="s">
        <v>3750</v>
      </c>
      <c r="H355" s="666" t="s">
        <v>3751</v>
      </c>
      <c r="I355" s="668">
        <v>28.734999999999999</v>
      </c>
      <c r="J355" s="668">
        <v>10</v>
      </c>
      <c r="K355" s="669">
        <v>287.35000000000002</v>
      </c>
    </row>
    <row r="356" spans="1:11" ht="14.4" customHeight="1" x14ac:dyDescent="0.3">
      <c r="A356" s="664" t="s">
        <v>543</v>
      </c>
      <c r="B356" s="665" t="s">
        <v>2184</v>
      </c>
      <c r="C356" s="666" t="s">
        <v>568</v>
      </c>
      <c r="D356" s="667" t="s">
        <v>2191</v>
      </c>
      <c r="E356" s="666" t="s">
        <v>4166</v>
      </c>
      <c r="F356" s="667" t="s">
        <v>4167</v>
      </c>
      <c r="G356" s="666" t="s">
        <v>3764</v>
      </c>
      <c r="H356" s="666" t="s">
        <v>3765</v>
      </c>
      <c r="I356" s="668">
        <v>0.62</v>
      </c>
      <c r="J356" s="668">
        <v>1000</v>
      </c>
      <c r="K356" s="669">
        <v>620</v>
      </c>
    </row>
    <row r="357" spans="1:11" ht="14.4" customHeight="1" x14ac:dyDescent="0.3">
      <c r="A357" s="664" t="s">
        <v>543</v>
      </c>
      <c r="B357" s="665" t="s">
        <v>2184</v>
      </c>
      <c r="C357" s="666" t="s">
        <v>568</v>
      </c>
      <c r="D357" s="667" t="s">
        <v>2191</v>
      </c>
      <c r="E357" s="666" t="s">
        <v>4168</v>
      </c>
      <c r="F357" s="667" t="s">
        <v>4169</v>
      </c>
      <c r="G357" s="666" t="s">
        <v>3784</v>
      </c>
      <c r="H357" s="666" t="s">
        <v>3785</v>
      </c>
      <c r="I357" s="668">
        <v>1.0900000000000001</v>
      </c>
      <c r="J357" s="668">
        <v>300</v>
      </c>
      <c r="K357" s="669">
        <v>327</v>
      </c>
    </row>
    <row r="358" spans="1:11" ht="14.4" customHeight="1" x14ac:dyDescent="0.3">
      <c r="A358" s="664" t="s">
        <v>543</v>
      </c>
      <c r="B358" s="665" t="s">
        <v>2184</v>
      </c>
      <c r="C358" s="666" t="s">
        <v>568</v>
      </c>
      <c r="D358" s="667" t="s">
        <v>2191</v>
      </c>
      <c r="E358" s="666" t="s">
        <v>4168</v>
      </c>
      <c r="F358" s="667" t="s">
        <v>4169</v>
      </c>
      <c r="G358" s="666" t="s">
        <v>3800</v>
      </c>
      <c r="H358" s="666" t="s">
        <v>3801</v>
      </c>
      <c r="I358" s="668">
        <v>80.574999999999989</v>
      </c>
      <c r="J358" s="668">
        <v>70</v>
      </c>
      <c r="K358" s="669">
        <v>5640.2999999999993</v>
      </c>
    </row>
    <row r="359" spans="1:11" ht="14.4" customHeight="1" x14ac:dyDescent="0.3">
      <c r="A359" s="664" t="s">
        <v>543</v>
      </c>
      <c r="B359" s="665" t="s">
        <v>2184</v>
      </c>
      <c r="C359" s="666" t="s">
        <v>568</v>
      </c>
      <c r="D359" s="667" t="s">
        <v>2191</v>
      </c>
      <c r="E359" s="666" t="s">
        <v>4168</v>
      </c>
      <c r="F359" s="667" t="s">
        <v>4169</v>
      </c>
      <c r="G359" s="666" t="s">
        <v>3978</v>
      </c>
      <c r="H359" s="666" t="s">
        <v>3979</v>
      </c>
      <c r="I359" s="668">
        <v>3.07</v>
      </c>
      <c r="J359" s="668">
        <v>50</v>
      </c>
      <c r="K359" s="669">
        <v>153.5</v>
      </c>
    </row>
    <row r="360" spans="1:11" ht="14.4" customHeight="1" x14ac:dyDescent="0.3">
      <c r="A360" s="664" t="s">
        <v>543</v>
      </c>
      <c r="B360" s="665" t="s">
        <v>2184</v>
      </c>
      <c r="C360" s="666" t="s">
        <v>568</v>
      </c>
      <c r="D360" s="667" t="s">
        <v>2191</v>
      </c>
      <c r="E360" s="666" t="s">
        <v>4168</v>
      </c>
      <c r="F360" s="667" t="s">
        <v>4169</v>
      </c>
      <c r="G360" s="666" t="s">
        <v>3950</v>
      </c>
      <c r="H360" s="666" t="s">
        <v>3951</v>
      </c>
      <c r="I360" s="668">
        <v>17.98</v>
      </c>
      <c r="J360" s="668">
        <v>50</v>
      </c>
      <c r="K360" s="669">
        <v>899</v>
      </c>
    </row>
    <row r="361" spans="1:11" ht="14.4" customHeight="1" x14ac:dyDescent="0.3">
      <c r="A361" s="664" t="s">
        <v>543</v>
      </c>
      <c r="B361" s="665" t="s">
        <v>2184</v>
      </c>
      <c r="C361" s="666" t="s">
        <v>568</v>
      </c>
      <c r="D361" s="667" t="s">
        <v>2191</v>
      </c>
      <c r="E361" s="666" t="s">
        <v>4168</v>
      </c>
      <c r="F361" s="667" t="s">
        <v>4169</v>
      </c>
      <c r="G361" s="666" t="s">
        <v>3952</v>
      </c>
      <c r="H361" s="666" t="s">
        <v>3953</v>
      </c>
      <c r="I361" s="668">
        <v>1.94</v>
      </c>
      <c r="J361" s="668">
        <v>50</v>
      </c>
      <c r="K361" s="669">
        <v>97</v>
      </c>
    </row>
    <row r="362" spans="1:11" ht="14.4" customHeight="1" x14ac:dyDescent="0.3">
      <c r="A362" s="664" t="s">
        <v>543</v>
      </c>
      <c r="B362" s="665" t="s">
        <v>2184</v>
      </c>
      <c r="C362" s="666" t="s">
        <v>568</v>
      </c>
      <c r="D362" s="667" t="s">
        <v>2191</v>
      </c>
      <c r="E362" s="666" t="s">
        <v>4168</v>
      </c>
      <c r="F362" s="667" t="s">
        <v>4169</v>
      </c>
      <c r="G362" s="666" t="s">
        <v>4160</v>
      </c>
      <c r="H362" s="666" t="s">
        <v>4161</v>
      </c>
      <c r="I362" s="668">
        <v>6.32</v>
      </c>
      <c r="J362" s="668">
        <v>100</v>
      </c>
      <c r="K362" s="669">
        <v>631.62</v>
      </c>
    </row>
    <row r="363" spans="1:11" ht="14.4" customHeight="1" x14ac:dyDescent="0.3">
      <c r="A363" s="664" t="s">
        <v>543</v>
      </c>
      <c r="B363" s="665" t="s">
        <v>2184</v>
      </c>
      <c r="C363" s="666" t="s">
        <v>568</v>
      </c>
      <c r="D363" s="667" t="s">
        <v>2191</v>
      </c>
      <c r="E363" s="666" t="s">
        <v>4168</v>
      </c>
      <c r="F363" s="667" t="s">
        <v>4169</v>
      </c>
      <c r="G363" s="666" t="s">
        <v>4162</v>
      </c>
      <c r="H363" s="666" t="s">
        <v>4163</v>
      </c>
      <c r="I363" s="668">
        <v>191.94</v>
      </c>
      <c r="J363" s="668">
        <v>50</v>
      </c>
      <c r="K363" s="669">
        <v>9597</v>
      </c>
    </row>
    <row r="364" spans="1:11" ht="14.4" customHeight="1" x14ac:dyDescent="0.3">
      <c r="A364" s="664" t="s">
        <v>543</v>
      </c>
      <c r="B364" s="665" t="s">
        <v>2184</v>
      </c>
      <c r="C364" s="666" t="s">
        <v>568</v>
      </c>
      <c r="D364" s="667" t="s">
        <v>2191</v>
      </c>
      <c r="E364" s="666" t="s">
        <v>4174</v>
      </c>
      <c r="F364" s="667" t="s">
        <v>4175</v>
      </c>
      <c r="G364" s="666" t="s">
        <v>3884</v>
      </c>
      <c r="H364" s="666" t="s">
        <v>3885</v>
      </c>
      <c r="I364" s="668">
        <v>0.31</v>
      </c>
      <c r="J364" s="668">
        <v>100</v>
      </c>
      <c r="K364" s="669">
        <v>31</v>
      </c>
    </row>
    <row r="365" spans="1:11" ht="14.4" customHeight="1" x14ac:dyDescent="0.3">
      <c r="A365" s="664" t="s">
        <v>543</v>
      </c>
      <c r="B365" s="665" t="s">
        <v>2184</v>
      </c>
      <c r="C365" s="666" t="s">
        <v>568</v>
      </c>
      <c r="D365" s="667" t="s">
        <v>2191</v>
      </c>
      <c r="E365" s="666" t="s">
        <v>4174</v>
      </c>
      <c r="F365" s="667" t="s">
        <v>4175</v>
      </c>
      <c r="G365" s="666" t="s">
        <v>3888</v>
      </c>
      <c r="H365" s="666" t="s">
        <v>3889</v>
      </c>
      <c r="I365" s="668">
        <v>0.48</v>
      </c>
      <c r="J365" s="668">
        <v>100</v>
      </c>
      <c r="K365" s="669">
        <v>48</v>
      </c>
    </row>
    <row r="366" spans="1:11" ht="14.4" customHeight="1" thickBot="1" x14ac:dyDescent="0.35">
      <c r="A366" s="670" t="s">
        <v>543</v>
      </c>
      <c r="B366" s="671" t="s">
        <v>2184</v>
      </c>
      <c r="C366" s="672" t="s">
        <v>568</v>
      </c>
      <c r="D366" s="673" t="s">
        <v>2191</v>
      </c>
      <c r="E366" s="672" t="s">
        <v>4176</v>
      </c>
      <c r="F366" s="673" t="s">
        <v>4177</v>
      </c>
      <c r="G366" s="672" t="s">
        <v>4164</v>
      </c>
      <c r="H366" s="672" t="s">
        <v>4165</v>
      </c>
      <c r="I366" s="674">
        <v>2.44</v>
      </c>
      <c r="J366" s="674">
        <v>300</v>
      </c>
      <c r="K366" s="675">
        <v>732.64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387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112.1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4.2</v>
      </c>
      <c r="E6" s="431">
        <f xml:space="preserve">
TRUNC(IF($A$4&lt;=12,SUMIFS('ON Data'!J:J,'ON Data'!$D:$D,$A$4,'ON Data'!$E:$E,1),SUMIFS('ON Data'!J:J,'ON Data'!$E:$E,1)/'ON Data'!$D$3),1)</f>
        <v>3.7</v>
      </c>
      <c r="F6" s="431">
        <f xml:space="preserve">
TRUNC(IF($A$4&lt;=12,SUMIFS('ON Data'!K:K,'ON Data'!$D:$D,$A$4,'ON Data'!$E:$E,1),SUMIFS('ON Data'!K:K,'ON Data'!$E:$E,1)/'ON Data'!$D$3),1)</f>
        <v>19.600000000000001</v>
      </c>
      <c r="G6" s="431">
        <f xml:space="preserve">
TRUNC(IF($A$4&lt;=12,SUMIFS('ON Data'!O:O,'ON Data'!$D:$D,$A$4,'ON Data'!$E:$E,1),SUMIFS('ON Data'!O:O,'ON Data'!$E:$E,1)/'ON Data'!$D$3),1)</f>
        <v>0.5</v>
      </c>
      <c r="H6" s="431">
        <f xml:space="preserve">
TRUNC(IF($A$4&lt;=12,SUMIFS('ON Data'!P:P,'ON Data'!$D:$D,$A$4,'ON Data'!$E:$E,1),SUMIFS('ON Data'!P:P,'ON Data'!$E:$E,1)/'ON Data'!$D$3),1)</f>
        <v>33.6</v>
      </c>
      <c r="I6" s="431">
        <f xml:space="preserve">
TRUNC(IF($A$4&lt;=12,SUMIFS('ON Data'!Q:Q,'ON Data'!$D:$D,$A$4,'ON Data'!$E:$E,1),SUMIFS('ON Data'!Q:Q,'ON Data'!$E:$E,1)/'ON Data'!$D$3),1)</f>
        <v>22.2</v>
      </c>
      <c r="J6" s="431">
        <f xml:space="preserve">
TRUNC(IF($A$4&lt;=12,SUMIFS('ON Data'!R:R,'ON Data'!$D:$D,$A$4,'ON Data'!$E:$E,1),SUMIFS('ON Data'!R:R,'ON Data'!$E:$E,1)/'ON Data'!$D$3),1)</f>
        <v>5.7</v>
      </c>
      <c r="K6" s="431">
        <f xml:space="preserve">
TRUNC(IF($A$4&lt;=12,SUMIFS('ON Data'!AM:AM,'ON Data'!$D:$D,$A$4,'ON Data'!$E:$E,1),SUMIFS('ON Data'!AM:AM,'ON Data'!$E:$E,1)/'ON Data'!$D$3),1)</f>
        <v>3</v>
      </c>
      <c r="L6" s="431">
        <f xml:space="preserve">
TRUNC(IF($A$4&lt;=12,SUMIFS('ON Data'!AO:AO,'ON Data'!$D:$D,$A$4,'ON Data'!$E:$E,1),SUMIFS('ON Data'!AO:AO,'ON Data'!$E:$E,1)/'ON Data'!$D$3),1)</f>
        <v>5</v>
      </c>
      <c r="M6" s="431">
        <f xml:space="preserve">
TRUNC(IF($A$4&lt;=12,SUMIFS('ON Data'!AR:AR,'ON Data'!$D:$D,$A$4,'ON Data'!$E:$E,1),SUMIFS('ON Data'!AR:AR,'ON Data'!$E:$E,1)/'ON Data'!$D$3),1)</f>
        <v>10.5</v>
      </c>
      <c r="N6" s="776">
        <f xml:space="preserve">
TRUNC(IF($A$4&lt;=12,SUMIFS('ON Data'!AW:AW,'ON Data'!$D:$D,$A$4,'ON Data'!$E:$E,1),SUMIFS('ON Data'!AW:AW,'ON Data'!$E:$E,1)/'ON Data'!$D$3),1)</f>
        <v>4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33796.800000000003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1366.4</v>
      </c>
      <c r="E11" s="411">
        <f xml:space="preserve">
IF($A$4&lt;=12,SUMIFS('ON Data'!J:J,'ON Data'!$D:$D,$A$4,'ON Data'!$E:$E,2),SUMIFS('ON Data'!J:J,'ON Data'!$E:$E,2))</f>
        <v>1221.5999999999999</v>
      </c>
      <c r="F11" s="411">
        <f xml:space="preserve">
IF($A$4&lt;=12,SUMIFS('ON Data'!K:K,'ON Data'!$D:$D,$A$4,'ON Data'!$E:$E,2),SUMIFS('ON Data'!K:K,'ON Data'!$E:$E,2))</f>
        <v>6179.2000000000007</v>
      </c>
      <c r="G11" s="411">
        <f xml:space="preserve">
IF($A$4&lt;=12,SUMIFS('ON Data'!O:O,'ON Data'!$D:$D,$A$4,'ON Data'!$E:$E,2),SUMIFS('ON Data'!O:O,'ON Data'!$E:$E,2))</f>
        <v>162</v>
      </c>
      <c r="H11" s="411">
        <f xml:space="preserve">
IF($A$4&lt;=12,SUMIFS('ON Data'!P:P,'ON Data'!$D:$D,$A$4,'ON Data'!$E:$E,2),SUMIFS('ON Data'!P:P,'ON Data'!$E:$E,2))</f>
        <v>9580.2999999999993</v>
      </c>
      <c r="I11" s="411">
        <f xml:space="preserve">
IF($A$4&lt;=12,SUMIFS('ON Data'!Q:Q,'ON Data'!$D:$D,$A$4,'ON Data'!$E:$E,2),SUMIFS('ON Data'!Q:Q,'ON Data'!$E:$E,2))</f>
        <v>6985.9</v>
      </c>
      <c r="J11" s="411">
        <f xml:space="preserve">
IF($A$4&lt;=12,SUMIFS('ON Data'!R:R,'ON Data'!$D:$D,$A$4,'ON Data'!$E:$E,2),SUMIFS('ON Data'!R:R,'ON Data'!$E:$E,2))</f>
        <v>1776.9</v>
      </c>
      <c r="K11" s="411">
        <f xml:space="preserve">
IF($A$4&lt;=12,SUMIFS('ON Data'!AM:AM,'ON Data'!$D:$D,$A$4,'ON Data'!$E:$E,2),SUMIFS('ON Data'!AM:AM,'ON Data'!$E:$E,2))</f>
        <v>904</v>
      </c>
      <c r="L11" s="411">
        <f xml:space="preserve">
IF($A$4&lt;=12,SUMIFS('ON Data'!AO:AO,'ON Data'!$D:$D,$A$4,'ON Data'!$E:$E,2),SUMIFS('ON Data'!AO:AO,'ON Data'!$E:$E,2))</f>
        <v>1426.5</v>
      </c>
      <c r="M11" s="411">
        <f xml:space="preserve">
IF($A$4&lt;=12,SUMIFS('ON Data'!AR:AR,'ON Data'!$D:$D,$A$4,'ON Data'!$E:$E,2),SUMIFS('ON Data'!AR:AR,'ON Data'!$E:$E,2))</f>
        <v>3074</v>
      </c>
      <c r="N11" s="779">
        <f xml:space="preserve">
IF($A$4&lt;=12,SUMIFS('ON Data'!AW:AW,'ON Data'!$D:$D,$A$4,'ON Data'!$E:$E,2),SUMIFS('ON Data'!AW:AW,'ON Data'!$E:$E,2))</f>
        <v>1120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486.4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257.60000000000002</v>
      </c>
      <c r="E12" s="411">
        <f xml:space="preserve">
IF($A$4&lt;=12,SUMIFS('ON Data'!J:J,'ON Data'!$D:$D,$A$4,'ON Data'!$E:$E,3),SUMIFS('ON Data'!J:J,'ON Data'!$E:$E,3))</f>
        <v>98.4</v>
      </c>
      <c r="F12" s="411">
        <f xml:space="preserve">
IF($A$4&lt;=12,SUMIFS('ON Data'!K:K,'ON Data'!$D:$D,$A$4,'ON Data'!$E:$E,3),SUMIFS('ON Data'!K:K,'ON Data'!$E:$E,3))</f>
        <v>130.4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1650.6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267.5</v>
      </c>
      <c r="E13" s="411">
        <f xml:space="preserve">
IF($A$4&lt;=12,SUMIFS('ON Data'!J:J,'ON Data'!$D:$D,$A$4,'ON Data'!$E:$E,4),SUMIFS('ON Data'!J:J,'ON Data'!$E:$E,4))</f>
        <v>229.60000000000002</v>
      </c>
      <c r="F13" s="411">
        <f xml:space="preserve">
IF($A$4&lt;=12,SUMIFS('ON Data'!K:K,'ON Data'!$D:$D,$A$4,'ON Data'!$E:$E,4),SUMIFS('ON Data'!K:K,'ON Data'!$E:$E,4))</f>
        <v>1153.5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0</v>
      </c>
      <c r="I13" s="411">
        <f xml:space="preserve">
IF($A$4&lt;=12,SUMIFS('ON Data'!Q:Q,'ON Data'!$D:$D,$A$4,'ON Data'!$E:$E,4),SUMIFS('ON Data'!Q:Q,'ON Data'!$E:$E,4))</f>
        <v>0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0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108</v>
      </c>
      <c r="C14" s="414">
        <f xml:space="preserve">
IF($A$4&lt;=12,SUMIFS('ON Data'!G:G,'ON Data'!$D:$D,$A$4,'ON Data'!$E:$E,5),SUMIFS('ON Data'!G:G,'ON Data'!$E:$E,5))</f>
        <v>108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33034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33034</v>
      </c>
      <c r="G18" s="411">
        <f t="shared" ref="G18:K18" si="1" xml:space="preserve">
G19-G16-G17</f>
        <v>0</v>
      </c>
      <c r="H18" s="411">
        <f t="shared" si="1"/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ref="L18:N18" si="2" xml:space="preserve">
L19-L16-L17</f>
        <v>0</v>
      </c>
      <c r="M18" s="411">
        <f t="shared" si="2"/>
        <v>0</v>
      </c>
      <c r="N18" s="779">
        <f t="shared" si="2"/>
        <v>0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33034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33034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0</v>
      </c>
      <c r="I19" s="422">
        <f xml:space="preserve">
IF($A$4&lt;=12,SUMIFS('ON Data'!Q:Q,'ON Data'!$D:$D,$A$4,'ON Data'!$E:$E,9),SUMIFS('ON Data'!Q:Q,'ON Data'!$E:$E,9))</f>
        <v>0</v>
      </c>
      <c r="J19" s="422">
        <f xml:space="preserve">
IF($A$4&lt;=12,SUMIFS('ON Data'!R:R,'ON Data'!$D:$D,$A$4,'ON Data'!$E:$E,9),SUMIFS('ON Data'!R:R,'ON Data'!$E:$E,9))</f>
        <v>0</v>
      </c>
      <c r="K19" s="422">
        <f xml:space="preserve">
IF($A$4&lt;=12,SUMIFS('ON Data'!AM:AM,'ON Data'!$D:$D,$A$4,'ON Data'!$E:$E,9),SUMIFS('ON Data'!AM:AM,'ON Data'!$E:$E,9))</f>
        <v>0</v>
      </c>
      <c r="L19" s="422">
        <f xml:space="preserve">
IF($A$4&lt;=12,SUMIFS('ON Data'!AO:AO,'ON Data'!$D:$D,$A$4,'ON Data'!$E:$E,9),SUMIFS('ON Data'!AO:AO,'ON Data'!$E:$E,9))</f>
        <v>0</v>
      </c>
      <c r="M19" s="422">
        <f xml:space="preserve">
IF($A$4&lt;=12,SUMIFS('ON Data'!AR:AR,'ON Data'!$D:$D,$A$4,'ON Data'!$E:$E,9),SUMIFS('ON Data'!AR:AR,'ON Data'!$E:$E,9))</f>
        <v>0</v>
      </c>
      <c r="N19" s="782">
        <f xml:space="preserve">
IF($A$4&lt;=12,SUMIFS('ON Data'!AW:AW,'ON Data'!$D:$D,$A$4,'ON Data'!$E:$E,9),SUMIFS('ON Data'!AW:AW,'ON Data'!$E:$E,9))</f>
        <v>0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9545446</v>
      </c>
      <c r="C20" s="424">
        <f xml:space="preserve">
IF($A$4&lt;=12,SUMIFS('ON Data'!G:G,'ON Data'!$D:$D,$A$4,'ON Data'!$E:$E,6),SUMIFS('ON Data'!G:G,'ON Data'!$E:$E,6))</f>
        <v>21600</v>
      </c>
      <c r="D20" s="425">
        <f xml:space="preserve">
IF($A$4&lt;=12,SUMIFS('ON Data'!I:I,'ON Data'!$D:$D,$A$4,'ON Data'!$E:$E,6),SUMIFS('ON Data'!I:I,'ON Data'!$E:$E,6))</f>
        <v>450570</v>
      </c>
      <c r="E20" s="425">
        <f xml:space="preserve">
IF($A$4&lt;=12,SUMIFS('ON Data'!J:J,'ON Data'!$D:$D,$A$4,'ON Data'!$E:$E,6),SUMIFS('ON Data'!J:J,'ON Data'!$E:$E,6))</f>
        <v>486647</v>
      </c>
      <c r="F20" s="425">
        <f xml:space="preserve">
IF($A$4&lt;=12,SUMIFS('ON Data'!K:K,'ON Data'!$D:$D,$A$4,'ON Data'!$E:$E,6),SUMIFS('ON Data'!K:K,'ON Data'!$E:$E,6))</f>
        <v>4136897</v>
      </c>
      <c r="G20" s="425">
        <f xml:space="preserve">
IF($A$4&lt;=12,SUMIFS('ON Data'!O:O,'ON Data'!$D:$D,$A$4,'ON Data'!$E:$E,6),SUMIFS('ON Data'!O:O,'ON Data'!$E:$E,6))</f>
        <v>26097</v>
      </c>
      <c r="H20" s="425">
        <f xml:space="preserve">
IF($A$4&lt;=12,SUMIFS('ON Data'!P:P,'ON Data'!$D:$D,$A$4,'ON Data'!$E:$E,6),SUMIFS('ON Data'!P:P,'ON Data'!$E:$E,6))</f>
        <v>1769002</v>
      </c>
      <c r="I20" s="425">
        <f xml:space="preserve">
IF($A$4&lt;=12,SUMIFS('ON Data'!Q:Q,'ON Data'!$D:$D,$A$4,'ON Data'!$E:$E,6),SUMIFS('ON Data'!Q:Q,'ON Data'!$E:$E,6))</f>
        <v>1441779</v>
      </c>
      <c r="J20" s="425">
        <f xml:space="preserve">
IF($A$4&lt;=12,SUMIFS('ON Data'!R:R,'ON Data'!$D:$D,$A$4,'ON Data'!$E:$E,6),SUMIFS('ON Data'!R:R,'ON Data'!$E:$E,6))</f>
        <v>411634</v>
      </c>
      <c r="K20" s="425">
        <f xml:space="preserve">
IF($A$4&lt;=12,SUMIFS('ON Data'!AM:AM,'ON Data'!$D:$D,$A$4,'ON Data'!$E:$E,6),SUMIFS('ON Data'!AM:AM,'ON Data'!$E:$E,6))</f>
        <v>84688</v>
      </c>
      <c r="L20" s="425">
        <f xml:space="preserve">
IF($A$4&lt;=12,SUMIFS('ON Data'!AO:AO,'ON Data'!$D:$D,$A$4,'ON Data'!$E:$E,6),SUMIFS('ON Data'!AO:AO,'ON Data'!$E:$E,6))</f>
        <v>171250</v>
      </c>
      <c r="M20" s="425">
        <f xml:space="preserve">
IF($A$4&lt;=12,SUMIFS('ON Data'!AR:AR,'ON Data'!$D:$D,$A$4,'ON Data'!$E:$E,6),SUMIFS('ON Data'!AR:AR,'ON Data'!$E:$E,6))</f>
        <v>362271</v>
      </c>
      <c r="N20" s="783">
        <f xml:space="preserve">
IF($A$4&lt;=12,SUMIFS('ON Data'!AW:AW,'ON Data'!$D:$D,$A$4,'ON Data'!$E:$E,6),SUMIFS('ON Data'!AW:AW,'ON Data'!$E:$E,6))</f>
        <v>183011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9545446</v>
      </c>
      <c r="C23" s="414">
        <f t="shared" ref="C23:F23" si="5" xml:space="preserve">
IF(C21="","",C20-C21)</f>
        <v>21600</v>
      </c>
      <c r="D23" s="415">
        <f t="shared" si="5"/>
        <v>450570</v>
      </c>
      <c r="E23" s="415">
        <f t="shared" si="5"/>
        <v>486647</v>
      </c>
      <c r="F23" s="415">
        <f t="shared" si="5"/>
        <v>4136897</v>
      </c>
      <c r="G23" s="415">
        <f t="shared" ref="G23:L23" si="6" xml:space="preserve">
IF(G21="","",G20-G21)</f>
        <v>26097</v>
      </c>
      <c r="H23" s="415">
        <f t="shared" si="6"/>
        <v>1769002</v>
      </c>
      <c r="I23" s="415">
        <f t="shared" si="6"/>
        <v>1441779</v>
      </c>
      <c r="J23" s="415">
        <f t="shared" si="6"/>
        <v>411634</v>
      </c>
      <c r="K23" s="415">
        <f t="shared" si="6"/>
        <v>84688</v>
      </c>
      <c r="L23" s="416">
        <f t="shared" si="6"/>
        <v>171250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0</v>
      </c>
      <c r="C25" s="790">
        <f xml:space="preserve">
IF($A$4&lt;=12,SUMIFS('ON Data'!J:J,'ON Data'!$D:$D,$A$4,'ON Data'!$E:$E,10),SUMIFS('ON Data'!J:J,'ON Data'!$E:$E,10))</f>
        <v>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0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27586.433845457723</v>
      </c>
      <c r="C26" s="790">
        <f xml:space="preserve">
IF($A$4&lt;=12,SUMIFS('ON Data'!J:J,'ON Data'!$D:$D,$A$4,'ON Data'!$E:$E,11),SUMIFS('ON Data'!J:J,'ON Data'!$E:$E,11))</f>
        <v>14253.100512124389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13333.333333333334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0</v>
      </c>
      <c r="C27" s="791">
        <f xml:space="preserve">
IF(C26=0,0,C25/C26)</f>
        <v>0</v>
      </c>
      <c r="D27" s="768"/>
      <c r="E27" s="769"/>
      <c r="F27" s="765"/>
      <c r="G27" s="769">
        <f xml:space="preserve">
IF(G26=0,0,G25/G26)</f>
        <v>0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27586.433845457723</v>
      </c>
      <c r="C28" s="792">
        <f xml:space="preserve">
C26-C25</f>
        <v>14253.100512124389</v>
      </c>
      <c r="D28" s="770"/>
      <c r="E28" s="771"/>
      <c r="F28" s="772"/>
      <c r="G28" s="771">
        <f xml:space="preserve">
G26-G25</f>
        <v>13333.333333333334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4191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2</v>
      </c>
      <c r="F3" s="379">
        <f>SUMIF($E5:$E1048576,"&lt;10",F5:F1048576)</f>
        <v>9614746</v>
      </c>
      <c r="G3" s="379">
        <f t="shared" ref="G3:AW3" si="0">SUMIF($E5:$E1048576,"&lt;10",G5:G1048576)</f>
        <v>21708</v>
      </c>
      <c r="H3" s="379">
        <f t="shared" si="0"/>
        <v>0</v>
      </c>
      <c r="I3" s="379">
        <f t="shared" si="0"/>
        <v>452469.9</v>
      </c>
      <c r="J3" s="379">
        <f t="shared" si="0"/>
        <v>488204</v>
      </c>
      <c r="K3" s="379">
        <f t="shared" si="0"/>
        <v>4177433.3000000003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26260</v>
      </c>
      <c r="P3" s="379">
        <f t="shared" si="0"/>
        <v>1778649.5</v>
      </c>
      <c r="Q3" s="379">
        <f t="shared" si="0"/>
        <v>1448809.4</v>
      </c>
      <c r="R3" s="379">
        <f t="shared" si="0"/>
        <v>413422.4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85598</v>
      </c>
      <c r="AN3" s="379">
        <f t="shared" si="0"/>
        <v>0</v>
      </c>
      <c r="AO3" s="379">
        <f t="shared" si="0"/>
        <v>172686.5</v>
      </c>
      <c r="AP3" s="379">
        <f t="shared" si="0"/>
        <v>0</v>
      </c>
      <c r="AQ3" s="379">
        <f t="shared" si="0"/>
        <v>0</v>
      </c>
      <c r="AR3" s="379">
        <f t="shared" si="0"/>
        <v>365366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184139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4</v>
      </c>
      <c r="D5" s="378">
        <v>1</v>
      </c>
      <c r="E5" s="378">
        <v>1</v>
      </c>
      <c r="F5" s="378">
        <v>111.6</v>
      </c>
      <c r="G5" s="378">
        <v>0</v>
      </c>
      <c r="H5" s="378">
        <v>0</v>
      </c>
      <c r="I5" s="378">
        <v>4.2</v>
      </c>
      <c r="J5" s="378">
        <v>3.7</v>
      </c>
      <c r="K5" s="378">
        <v>19.600000000000001</v>
      </c>
      <c r="L5" s="378">
        <v>0</v>
      </c>
      <c r="M5" s="378">
        <v>0</v>
      </c>
      <c r="N5" s="378">
        <v>0</v>
      </c>
      <c r="O5" s="378">
        <v>0.5</v>
      </c>
      <c r="P5" s="378">
        <v>33.1</v>
      </c>
      <c r="Q5" s="378">
        <v>22.25</v>
      </c>
      <c r="R5" s="378">
        <v>5.75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3</v>
      </c>
      <c r="AN5" s="378">
        <v>0</v>
      </c>
      <c r="AO5" s="378">
        <v>5</v>
      </c>
      <c r="AP5" s="378">
        <v>0</v>
      </c>
      <c r="AQ5" s="378">
        <v>0</v>
      </c>
      <c r="AR5" s="378">
        <v>10.5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4</v>
      </c>
      <c r="D6" s="378">
        <v>1</v>
      </c>
      <c r="E6" s="378">
        <v>2</v>
      </c>
      <c r="F6" s="378">
        <v>17283.7</v>
      </c>
      <c r="G6" s="378">
        <v>0</v>
      </c>
      <c r="H6" s="378">
        <v>0</v>
      </c>
      <c r="I6" s="378">
        <v>673.6</v>
      </c>
      <c r="J6" s="378">
        <v>607.20000000000005</v>
      </c>
      <c r="K6" s="378">
        <v>3132.8</v>
      </c>
      <c r="L6" s="378">
        <v>0</v>
      </c>
      <c r="M6" s="378">
        <v>0</v>
      </c>
      <c r="N6" s="378">
        <v>0</v>
      </c>
      <c r="O6" s="378">
        <v>84</v>
      </c>
      <c r="P6" s="378">
        <v>4867.3</v>
      </c>
      <c r="Q6" s="378">
        <v>3608.9</v>
      </c>
      <c r="R6" s="378">
        <v>927.9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480</v>
      </c>
      <c r="AN6" s="378">
        <v>0</v>
      </c>
      <c r="AO6" s="378">
        <v>654</v>
      </c>
      <c r="AP6" s="378">
        <v>0</v>
      </c>
      <c r="AQ6" s="378">
        <v>0</v>
      </c>
      <c r="AR6" s="378">
        <v>1744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4</v>
      </c>
      <c r="D7" s="378">
        <v>1</v>
      </c>
      <c r="E7" s="378">
        <v>3</v>
      </c>
      <c r="F7" s="378">
        <v>240.4</v>
      </c>
      <c r="G7" s="378">
        <v>0</v>
      </c>
      <c r="H7" s="378">
        <v>0</v>
      </c>
      <c r="I7" s="378">
        <v>126.4</v>
      </c>
      <c r="J7" s="378">
        <v>48.8</v>
      </c>
      <c r="K7" s="378">
        <v>65.2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4</v>
      </c>
      <c r="D8" s="378">
        <v>1</v>
      </c>
      <c r="E8" s="378">
        <v>4</v>
      </c>
      <c r="F8" s="378">
        <v>852.9</v>
      </c>
      <c r="G8" s="378">
        <v>0</v>
      </c>
      <c r="H8" s="378">
        <v>0</v>
      </c>
      <c r="I8" s="378">
        <v>151.5</v>
      </c>
      <c r="J8" s="378">
        <v>123.4</v>
      </c>
      <c r="K8" s="378">
        <v>578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4</v>
      </c>
      <c r="D9" s="378">
        <v>1</v>
      </c>
      <c r="E9" s="378">
        <v>5</v>
      </c>
      <c r="F9" s="378">
        <v>52</v>
      </c>
      <c r="G9" s="378">
        <v>52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4</v>
      </c>
      <c r="D10" s="378">
        <v>1</v>
      </c>
      <c r="E10" s="378">
        <v>6</v>
      </c>
      <c r="F10" s="378">
        <v>4820155</v>
      </c>
      <c r="G10" s="378">
        <v>10400</v>
      </c>
      <c r="H10" s="378">
        <v>0</v>
      </c>
      <c r="I10" s="378">
        <v>229460</v>
      </c>
      <c r="J10" s="378">
        <v>250724</v>
      </c>
      <c r="K10" s="378">
        <v>2101374</v>
      </c>
      <c r="L10" s="378">
        <v>0</v>
      </c>
      <c r="M10" s="378">
        <v>0</v>
      </c>
      <c r="N10" s="378">
        <v>0</v>
      </c>
      <c r="O10" s="378">
        <v>13150</v>
      </c>
      <c r="P10" s="378">
        <v>879194</v>
      </c>
      <c r="Q10" s="378">
        <v>724343</v>
      </c>
      <c r="R10" s="378">
        <v>206551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43890</v>
      </c>
      <c r="AN10" s="378">
        <v>0</v>
      </c>
      <c r="AO10" s="378">
        <v>77160</v>
      </c>
      <c r="AP10" s="378">
        <v>0</v>
      </c>
      <c r="AQ10" s="378">
        <v>0</v>
      </c>
      <c r="AR10" s="378">
        <v>192188</v>
      </c>
      <c r="AS10" s="378">
        <v>0</v>
      </c>
      <c r="AT10" s="378">
        <v>0</v>
      </c>
      <c r="AU10" s="378">
        <v>0</v>
      </c>
      <c r="AV10" s="378">
        <v>0</v>
      </c>
      <c r="AW10" s="378">
        <v>91721</v>
      </c>
    </row>
    <row r="11" spans="1:49" x14ac:dyDescent="0.3">
      <c r="A11" s="378" t="s">
        <v>222</v>
      </c>
      <c r="B11" s="403">
        <v>8</v>
      </c>
      <c r="C11" s="378">
        <v>4</v>
      </c>
      <c r="D11" s="378">
        <v>1</v>
      </c>
      <c r="E11" s="378">
        <v>9</v>
      </c>
      <c r="F11" s="378">
        <v>30942</v>
      </c>
      <c r="G11" s="378">
        <v>0</v>
      </c>
      <c r="H11" s="378">
        <v>0</v>
      </c>
      <c r="I11" s="378">
        <v>0</v>
      </c>
      <c r="J11" s="378">
        <v>0</v>
      </c>
      <c r="K11" s="378">
        <v>30942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4</v>
      </c>
      <c r="D12" s="378">
        <v>1</v>
      </c>
      <c r="E12" s="378">
        <v>11</v>
      </c>
      <c r="F12" s="378">
        <v>13793.216922728861</v>
      </c>
      <c r="G12" s="378">
        <v>0</v>
      </c>
      <c r="H12" s="378">
        <v>0</v>
      </c>
      <c r="I12" s="378">
        <v>0</v>
      </c>
      <c r="J12" s="378">
        <v>7126.5502560621944</v>
      </c>
      <c r="K12" s="378">
        <v>0</v>
      </c>
      <c r="L12" s="378">
        <v>0</v>
      </c>
      <c r="M12" s="378">
        <v>0</v>
      </c>
      <c r="N12" s="378">
        <v>0</v>
      </c>
      <c r="O12" s="378">
        <v>6666.666666666667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4</v>
      </c>
      <c r="D13" s="378">
        <v>2</v>
      </c>
      <c r="E13" s="378">
        <v>1</v>
      </c>
      <c r="F13" s="378">
        <v>112.6</v>
      </c>
      <c r="G13" s="378">
        <v>0</v>
      </c>
      <c r="H13" s="378">
        <v>0</v>
      </c>
      <c r="I13" s="378">
        <v>4.2</v>
      </c>
      <c r="J13" s="378">
        <v>3.7</v>
      </c>
      <c r="K13" s="378">
        <v>19.600000000000001</v>
      </c>
      <c r="L13" s="378">
        <v>0</v>
      </c>
      <c r="M13" s="378">
        <v>0</v>
      </c>
      <c r="N13" s="378">
        <v>0</v>
      </c>
      <c r="O13" s="378">
        <v>0.5</v>
      </c>
      <c r="P13" s="378">
        <v>34.1</v>
      </c>
      <c r="Q13" s="378">
        <v>22.25</v>
      </c>
      <c r="R13" s="378">
        <v>5.75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3</v>
      </c>
      <c r="AN13" s="378">
        <v>0</v>
      </c>
      <c r="AO13" s="378">
        <v>5</v>
      </c>
      <c r="AP13" s="378">
        <v>0</v>
      </c>
      <c r="AQ13" s="378">
        <v>0</v>
      </c>
      <c r="AR13" s="378">
        <v>10.5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4</v>
      </c>
      <c r="D14" s="378">
        <v>2</v>
      </c>
      <c r="E14" s="378">
        <v>2</v>
      </c>
      <c r="F14" s="378">
        <v>16513.099999999999</v>
      </c>
      <c r="G14" s="378">
        <v>0</v>
      </c>
      <c r="H14" s="378">
        <v>0</v>
      </c>
      <c r="I14" s="378">
        <v>692.8</v>
      </c>
      <c r="J14" s="378">
        <v>614.4</v>
      </c>
      <c r="K14" s="378">
        <v>3046.4</v>
      </c>
      <c r="L14" s="378">
        <v>0</v>
      </c>
      <c r="M14" s="378">
        <v>0</v>
      </c>
      <c r="N14" s="378">
        <v>0</v>
      </c>
      <c r="O14" s="378">
        <v>78</v>
      </c>
      <c r="P14" s="378">
        <v>4713</v>
      </c>
      <c r="Q14" s="378">
        <v>3377</v>
      </c>
      <c r="R14" s="378">
        <v>849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424</v>
      </c>
      <c r="AN14" s="378">
        <v>0</v>
      </c>
      <c r="AO14" s="378">
        <v>772.5</v>
      </c>
      <c r="AP14" s="378">
        <v>0</v>
      </c>
      <c r="AQ14" s="378">
        <v>0</v>
      </c>
      <c r="AR14" s="378">
        <v>1330</v>
      </c>
      <c r="AS14" s="378">
        <v>0</v>
      </c>
      <c r="AT14" s="378">
        <v>0</v>
      </c>
      <c r="AU14" s="378">
        <v>0</v>
      </c>
      <c r="AV14" s="378">
        <v>0</v>
      </c>
      <c r="AW14" s="378">
        <v>616</v>
      </c>
    </row>
    <row r="15" spans="1:49" x14ac:dyDescent="0.3">
      <c r="A15" s="378" t="s">
        <v>226</v>
      </c>
      <c r="B15" s="403">
        <v>12</v>
      </c>
      <c r="C15" s="378">
        <v>4</v>
      </c>
      <c r="D15" s="378">
        <v>2</v>
      </c>
      <c r="E15" s="378">
        <v>3</v>
      </c>
      <c r="F15" s="378">
        <v>246</v>
      </c>
      <c r="G15" s="378">
        <v>0</v>
      </c>
      <c r="H15" s="378">
        <v>0</v>
      </c>
      <c r="I15" s="378">
        <v>131.19999999999999</v>
      </c>
      <c r="J15" s="378">
        <v>49.6</v>
      </c>
      <c r="K15" s="378">
        <v>65.2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4</v>
      </c>
      <c r="D16" s="378">
        <v>2</v>
      </c>
      <c r="E16" s="378">
        <v>4</v>
      </c>
      <c r="F16" s="378">
        <v>797.7</v>
      </c>
      <c r="G16" s="378">
        <v>0</v>
      </c>
      <c r="H16" s="378">
        <v>0</v>
      </c>
      <c r="I16" s="378">
        <v>116</v>
      </c>
      <c r="J16" s="378">
        <v>106.2</v>
      </c>
      <c r="K16" s="378">
        <v>575.5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4</v>
      </c>
      <c r="D17" s="378">
        <v>2</v>
      </c>
      <c r="E17" s="378">
        <v>5</v>
      </c>
      <c r="F17" s="378">
        <v>56</v>
      </c>
      <c r="G17" s="378">
        <v>56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4</v>
      </c>
      <c r="D18" s="378">
        <v>2</v>
      </c>
      <c r="E18" s="378">
        <v>6</v>
      </c>
      <c r="F18" s="378">
        <v>4725291</v>
      </c>
      <c r="G18" s="378">
        <v>11200</v>
      </c>
      <c r="H18" s="378">
        <v>0</v>
      </c>
      <c r="I18" s="378">
        <v>221110</v>
      </c>
      <c r="J18" s="378">
        <v>235923</v>
      </c>
      <c r="K18" s="378">
        <v>2035523</v>
      </c>
      <c r="L18" s="378">
        <v>0</v>
      </c>
      <c r="M18" s="378">
        <v>0</v>
      </c>
      <c r="N18" s="378">
        <v>0</v>
      </c>
      <c r="O18" s="378">
        <v>12947</v>
      </c>
      <c r="P18" s="378">
        <v>889808</v>
      </c>
      <c r="Q18" s="378">
        <v>717436</v>
      </c>
      <c r="R18" s="378">
        <v>205083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40798</v>
      </c>
      <c r="AN18" s="378">
        <v>0</v>
      </c>
      <c r="AO18" s="378">
        <v>94090</v>
      </c>
      <c r="AP18" s="378">
        <v>0</v>
      </c>
      <c r="AQ18" s="378">
        <v>0</v>
      </c>
      <c r="AR18" s="378">
        <v>170083</v>
      </c>
      <c r="AS18" s="378">
        <v>0</v>
      </c>
      <c r="AT18" s="378">
        <v>0</v>
      </c>
      <c r="AU18" s="378">
        <v>0</v>
      </c>
      <c r="AV18" s="378">
        <v>0</v>
      </c>
      <c r="AW18" s="378">
        <v>91290</v>
      </c>
    </row>
    <row r="19" spans="3:49" x14ac:dyDescent="0.3">
      <c r="C19" s="378">
        <v>4</v>
      </c>
      <c r="D19" s="378">
        <v>2</v>
      </c>
      <c r="E19" s="378">
        <v>9</v>
      </c>
      <c r="F19" s="378">
        <v>2092</v>
      </c>
      <c r="G19" s="378">
        <v>0</v>
      </c>
      <c r="H19" s="378">
        <v>0</v>
      </c>
      <c r="I19" s="378">
        <v>0</v>
      </c>
      <c r="J19" s="378">
        <v>0</v>
      </c>
      <c r="K19" s="378">
        <v>2092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4</v>
      </c>
      <c r="D20" s="378">
        <v>2</v>
      </c>
      <c r="E20" s="378">
        <v>11</v>
      </c>
      <c r="F20" s="378">
        <v>13793.216922728861</v>
      </c>
      <c r="G20" s="378">
        <v>0</v>
      </c>
      <c r="H20" s="378">
        <v>0</v>
      </c>
      <c r="I20" s="378">
        <v>0</v>
      </c>
      <c r="J20" s="378">
        <v>7126.5502560621944</v>
      </c>
      <c r="K20" s="378">
        <v>0</v>
      </c>
      <c r="L20" s="378">
        <v>0</v>
      </c>
      <c r="M20" s="378">
        <v>0</v>
      </c>
      <c r="N20" s="378">
        <v>0</v>
      </c>
      <c r="O20" s="378">
        <v>6666.666666666667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4194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693574</v>
      </c>
      <c r="C3" s="351">
        <f t="shared" ref="C3:R3" si="0">SUBTOTAL(9,C6:C1048576)</f>
        <v>4</v>
      </c>
      <c r="D3" s="351">
        <f>SUBTOTAL(9,D6:D1048576)/2</f>
        <v>742892</v>
      </c>
      <c r="E3" s="351">
        <f t="shared" si="0"/>
        <v>4.567822378440642</v>
      </c>
      <c r="F3" s="351">
        <f>SUBTOTAL(9,F6:F1048576)/2</f>
        <v>928795.29999999981</v>
      </c>
      <c r="G3" s="352">
        <f>IF(B3&lt;&gt;0,F3/B3,"")</f>
        <v>1.3391437683650191</v>
      </c>
      <c r="H3" s="353">
        <f t="shared" si="0"/>
        <v>6317.7500000000009</v>
      </c>
      <c r="I3" s="351">
        <f t="shared" si="0"/>
        <v>1</v>
      </c>
      <c r="J3" s="351">
        <f t="shared" si="0"/>
        <v>8303.2000000000007</v>
      </c>
      <c r="K3" s="351">
        <f t="shared" si="0"/>
        <v>1.3142653634600925</v>
      </c>
      <c r="L3" s="351">
        <f t="shared" si="0"/>
        <v>8046.9600000000019</v>
      </c>
      <c r="M3" s="354">
        <f>IF(H3&lt;&gt;0,L3/H3,"")</f>
        <v>1.2737066202366349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4192</v>
      </c>
      <c r="B6" s="797">
        <v>631164</v>
      </c>
      <c r="C6" s="740">
        <v>1</v>
      </c>
      <c r="D6" s="797">
        <v>686603</v>
      </c>
      <c r="E6" s="740">
        <v>1.0878361250007922</v>
      </c>
      <c r="F6" s="797">
        <v>860711.30999999994</v>
      </c>
      <c r="G6" s="745">
        <v>1.3636888510751564</v>
      </c>
      <c r="H6" s="797">
        <v>6317.7500000000009</v>
      </c>
      <c r="I6" s="740">
        <v>1</v>
      </c>
      <c r="J6" s="797">
        <v>8303.2000000000007</v>
      </c>
      <c r="K6" s="740">
        <v>1.3142653634600925</v>
      </c>
      <c r="L6" s="797">
        <v>8046.9600000000019</v>
      </c>
      <c r="M6" s="745">
        <v>1.2737066202366349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4193</v>
      </c>
      <c r="B7" s="798">
        <v>62410</v>
      </c>
      <c r="C7" s="671">
        <v>1</v>
      </c>
      <c r="D7" s="798">
        <v>56289</v>
      </c>
      <c r="E7" s="671">
        <v>0.90192276878705335</v>
      </c>
      <c r="F7" s="798">
        <v>68083.990000000005</v>
      </c>
      <c r="G7" s="682">
        <v>1.0909147572504407</v>
      </c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559</v>
      </c>
      <c r="B9" s="797">
        <v>564136</v>
      </c>
      <c r="C9" s="740">
        <v>1</v>
      </c>
      <c r="D9" s="797">
        <v>531036</v>
      </c>
      <c r="E9" s="740">
        <v>0.94132620502857467</v>
      </c>
      <c r="F9" s="797">
        <v>726976.31999999983</v>
      </c>
      <c r="G9" s="745">
        <v>1.2886543670320629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568</v>
      </c>
      <c r="B10" s="798">
        <v>129438</v>
      </c>
      <c r="C10" s="671">
        <v>1</v>
      </c>
      <c r="D10" s="798">
        <v>211856</v>
      </c>
      <c r="E10" s="671">
        <v>1.6367372796242217</v>
      </c>
      <c r="F10" s="798">
        <v>201818.97999999998</v>
      </c>
      <c r="G10" s="682">
        <v>1.5591942088103956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2440</v>
      </c>
    </row>
    <row r="12" spans="1:19" ht="14.4" customHeight="1" x14ac:dyDescent="0.3">
      <c r="A12" s="720" t="s">
        <v>2441</v>
      </c>
    </row>
    <row r="13" spans="1:19" ht="14.4" customHeight="1" x14ac:dyDescent="0.3">
      <c r="A13" s="719" t="s">
        <v>4195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4210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6216</v>
      </c>
      <c r="C3" s="470">
        <f t="shared" si="0"/>
        <v>6530</v>
      </c>
      <c r="D3" s="470">
        <f t="shared" si="0"/>
        <v>7768</v>
      </c>
      <c r="E3" s="353">
        <f t="shared" si="0"/>
        <v>693574</v>
      </c>
      <c r="F3" s="351">
        <f t="shared" si="0"/>
        <v>742892</v>
      </c>
      <c r="G3" s="471">
        <f t="shared" si="0"/>
        <v>928795.3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2443</v>
      </c>
      <c r="B6" s="229">
        <v>287</v>
      </c>
      <c r="C6" s="229">
        <v>149</v>
      </c>
      <c r="D6" s="229">
        <v>312</v>
      </c>
      <c r="E6" s="797">
        <v>46880</v>
      </c>
      <c r="F6" s="797">
        <v>28032</v>
      </c>
      <c r="G6" s="800">
        <v>46168.66</v>
      </c>
    </row>
    <row r="7" spans="1:7" ht="14.4" customHeight="1" x14ac:dyDescent="0.3">
      <c r="A7" s="691" t="s">
        <v>2444</v>
      </c>
      <c r="B7" s="668">
        <v>46</v>
      </c>
      <c r="C7" s="668">
        <v>422</v>
      </c>
      <c r="D7" s="668">
        <v>64</v>
      </c>
      <c r="E7" s="801">
        <v>3004</v>
      </c>
      <c r="F7" s="801">
        <v>48631</v>
      </c>
      <c r="G7" s="802">
        <v>4984.33</v>
      </c>
    </row>
    <row r="8" spans="1:7" ht="14.4" customHeight="1" x14ac:dyDescent="0.3">
      <c r="A8" s="691" t="s">
        <v>4196</v>
      </c>
      <c r="B8" s="668">
        <v>204</v>
      </c>
      <c r="C8" s="668">
        <v>2378</v>
      </c>
      <c r="D8" s="668">
        <v>1626</v>
      </c>
      <c r="E8" s="801">
        <v>15478</v>
      </c>
      <c r="F8" s="801">
        <v>5203</v>
      </c>
      <c r="G8" s="802">
        <v>141638.64000000001</v>
      </c>
    </row>
    <row r="9" spans="1:7" ht="14.4" customHeight="1" x14ac:dyDescent="0.3">
      <c r="A9" s="691" t="s">
        <v>4197</v>
      </c>
      <c r="B9" s="668">
        <v>6</v>
      </c>
      <c r="C9" s="668">
        <v>17</v>
      </c>
      <c r="D9" s="668"/>
      <c r="E9" s="801">
        <v>846</v>
      </c>
      <c r="F9" s="801">
        <v>1776</v>
      </c>
      <c r="G9" s="802"/>
    </row>
    <row r="10" spans="1:7" ht="14.4" customHeight="1" x14ac:dyDescent="0.3">
      <c r="A10" s="691" t="s">
        <v>2445</v>
      </c>
      <c r="B10" s="668">
        <v>11</v>
      </c>
      <c r="C10" s="668">
        <v>7</v>
      </c>
      <c r="D10" s="668">
        <v>8</v>
      </c>
      <c r="E10" s="801">
        <v>1583</v>
      </c>
      <c r="F10" s="801">
        <v>1399</v>
      </c>
      <c r="G10" s="802">
        <v>1439</v>
      </c>
    </row>
    <row r="11" spans="1:7" ht="14.4" customHeight="1" x14ac:dyDescent="0.3">
      <c r="A11" s="691" t="s">
        <v>2446</v>
      </c>
      <c r="B11" s="668">
        <v>288</v>
      </c>
      <c r="C11" s="668">
        <v>225</v>
      </c>
      <c r="D11" s="668">
        <v>300</v>
      </c>
      <c r="E11" s="801">
        <v>19446</v>
      </c>
      <c r="F11" s="801">
        <v>35750</v>
      </c>
      <c r="G11" s="802">
        <v>29449.660000000003</v>
      </c>
    </row>
    <row r="12" spans="1:7" ht="14.4" customHeight="1" x14ac:dyDescent="0.3">
      <c r="A12" s="691" t="s">
        <v>2447</v>
      </c>
      <c r="B12" s="668">
        <v>199</v>
      </c>
      <c r="C12" s="668">
        <v>357</v>
      </c>
      <c r="D12" s="668">
        <v>379</v>
      </c>
      <c r="E12" s="801">
        <v>12181</v>
      </c>
      <c r="F12" s="801">
        <v>30835</v>
      </c>
      <c r="G12" s="802">
        <v>33194</v>
      </c>
    </row>
    <row r="13" spans="1:7" ht="14.4" customHeight="1" x14ac:dyDescent="0.3">
      <c r="A13" s="691" t="s">
        <v>4198</v>
      </c>
      <c r="B13" s="668">
        <v>23</v>
      </c>
      <c r="C13" s="668">
        <v>7</v>
      </c>
      <c r="D13" s="668">
        <v>6</v>
      </c>
      <c r="E13" s="801">
        <v>1338</v>
      </c>
      <c r="F13" s="801">
        <v>1489</v>
      </c>
      <c r="G13" s="802">
        <v>478</v>
      </c>
    </row>
    <row r="14" spans="1:7" ht="14.4" customHeight="1" x14ac:dyDescent="0.3">
      <c r="A14" s="691" t="s">
        <v>4199</v>
      </c>
      <c r="B14" s="668"/>
      <c r="C14" s="668">
        <v>6</v>
      </c>
      <c r="D14" s="668"/>
      <c r="E14" s="801"/>
      <c r="F14" s="801">
        <v>1260</v>
      </c>
      <c r="G14" s="802"/>
    </row>
    <row r="15" spans="1:7" ht="14.4" customHeight="1" x14ac:dyDescent="0.3">
      <c r="A15" s="691" t="s">
        <v>4200</v>
      </c>
      <c r="B15" s="668">
        <v>1</v>
      </c>
      <c r="C15" s="668"/>
      <c r="D15" s="668"/>
      <c r="E15" s="801">
        <v>232</v>
      </c>
      <c r="F15" s="801"/>
      <c r="G15" s="802"/>
    </row>
    <row r="16" spans="1:7" ht="14.4" customHeight="1" x14ac:dyDescent="0.3">
      <c r="A16" s="691" t="s">
        <v>4201</v>
      </c>
      <c r="B16" s="668"/>
      <c r="C16" s="668">
        <v>1</v>
      </c>
      <c r="D16" s="668"/>
      <c r="E16" s="801"/>
      <c r="F16" s="801">
        <v>118</v>
      </c>
      <c r="G16" s="802"/>
    </row>
    <row r="17" spans="1:7" ht="14.4" customHeight="1" x14ac:dyDescent="0.3">
      <c r="A17" s="691" t="s">
        <v>2449</v>
      </c>
      <c r="B17" s="668">
        <v>134</v>
      </c>
      <c r="C17" s="668">
        <v>55</v>
      </c>
      <c r="D17" s="668">
        <v>118</v>
      </c>
      <c r="E17" s="801">
        <v>9921</v>
      </c>
      <c r="F17" s="801">
        <v>8083</v>
      </c>
      <c r="G17" s="802">
        <v>14346</v>
      </c>
    </row>
    <row r="18" spans="1:7" ht="14.4" customHeight="1" x14ac:dyDescent="0.3">
      <c r="A18" s="691" t="s">
        <v>2450</v>
      </c>
      <c r="B18" s="668">
        <v>351</v>
      </c>
      <c r="C18" s="668">
        <v>515</v>
      </c>
      <c r="D18" s="668">
        <v>1098</v>
      </c>
      <c r="E18" s="801">
        <v>61601</v>
      </c>
      <c r="F18" s="801">
        <v>165078</v>
      </c>
      <c r="G18" s="802">
        <v>210416.33</v>
      </c>
    </row>
    <row r="19" spans="1:7" ht="14.4" customHeight="1" x14ac:dyDescent="0.3">
      <c r="A19" s="691" t="s">
        <v>2452</v>
      </c>
      <c r="B19" s="668">
        <v>387</v>
      </c>
      <c r="C19" s="668">
        <v>206</v>
      </c>
      <c r="D19" s="668">
        <v>459</v>
      </c>
      <c r="E19" s="801">
        <v>25610</v>
      </c>
      <c r="F19" s="801">
        <v>22348</v>
      </c>
      <c r="G19" s="802">
        <v>37667.990000000005</v>
      </c>
    </row>
    <row r="20" spans="1:7" ht="14.4" customHeight="1" x14ac:dyDescent="0.3">
      <c r="A20" s="691" t="s">
        <v>2453</v>
      </c>
      <c r="B20" s="668">
        <v>56</v>
      </c>
      <c r="C20" s="668">
        <v>62</v>
      </c>
      <c r="D20" s="668">
        <v>170</v>
      </c>
      <c r="E20" s="801">
        <v>2898</v>
      </c>
      <c r="F20" s="801">
        <v>7878</v>
      </c>
      <c r="G20" s="802">
        <v>19124.990000000005</v>
      </c>
    </row>
    <row r="21" spans="1:7" ht="14.4" customHeight="1" x14ac:dyDescent="0.3">
      <c r="A21" s="691" t="s">
        <v>2454</v>
      </c>
      <c r="B21" s="668">
        <v>163</v>
      </c>
      <c r="C21" s="668">
        <v>174</v>
      </c>
      <c r="D21" s="668">
        <v>263</v>
      </c>
      <c r="E21" s="801">
        <v>25920</v>
      </c>
      <c r="F21" s="801">
        <v>31708</v>
      </c>
      <c r="G21" s="802">
        <v>47288.659999999996</v>
      </c>
    </row>
    <row r="22" spans="1:7" ht="14.4" customHeight="1" x14ac:dyDescent="0.3">
      <c r="A22" s="691" t="s">
        <v>2455</v>
      </c>
      <c r="B22" s="668">
        <v>212</v>
      </c>
      <c r="C22" s="668">
        <v>98</v>
      </c>
      <c r="D22" s="668">
        <v>208</v>
      </c>
      <c r="E22" s="801">
        <v>18284</v>
      </c>
      <c r="F22" s="801">
        <v>16044</v>
      </c>
      <c r="G22" s="802">
        <v>20605.330000000002</v>
      </c>
    </row>
    <row r="23" spans="1:7" ht="14.4" customHeight="1" x14ac:dyDescent="0.3">
      <c r="A23" s="691" t="s">
        <v>2457</v>
      </c>
      <c r="B23" s="668">
        <v>108</v>
      </c>
      <c r="C23" s="668">
        <v>133</v>
      </c>
      <c r="D23" s="668">
        <v>193</v>
      </c>
      <c r="E23" s="801">
        <v>19854</v>
      </c>
      <c r="F23" s="801">
        <v>24388</v>
      </c>
      <c r="G23" s="802">
        <v>34885.990000000005</v>
      </c>
    </row>
    <row r="24" spans="1:7" ht="14.4" customHeight="1" x14ac:dyDescent="0.3">
      <c r="A24" s="691" t="s">
        <v>4202</v>
      </c>
      <c r="B24" s="668"/>
      <c r="C24" s="668"/>
      <c r="D24" s="668">
        <v>2</v>
      </c>
      <c r="E24" s="801"/>
      <c r="F24" s="801"/>
      <c r="G24" s="802">
        <v>284.33</v>
      </c>
    </row>
    <row r="25" spans="1:7" ht="14.4" customHeight="1" x14ac:dyDescent="0.3">
      <c r="A25" s="691" t="s">
        <v>4203</v>
      </c>
      <c r="B25" s="668">
        <v>4</v>
      </c>
      <c r="C25" s="668"/>
      <c r="D25" s="668"/>
      <c r="E25" s="801">
        <v>928</v>
      </c>
      <c r="F25" s="801"/>
      <c r="G25" s="802"/>
    </row>
    <row r="26" spans="1:7" ht="14.4" customHeight="1" x14ac:dyDescent="0.3">
      <c r="A26" s="691" t="s">
        <v>4204</v>
      </c>
      <c r="B26" s="668">
        <v>52</v>
      </c>
      <c r="C26" s="668"/>
      <c r="D26" s="668"/>
      <c r="E26" s="801">
        <v>2963</v>
      </c>
      <c r="F26" s="801"/>
      <c r="G26" s="802"/>
    </row>
    <row r="27" spans="1:7" ht="14.4" customHeight="1" x14ac:dyDescent="0.3">
      <c r="A27" s="691" t="s">
        <v>4205</v>
      </c>
      <c r="B27" s="668"/>
      <c r="C27" s="668">
        <v>8</v>
      </c>
      <c r="D27" s="668">
        <v>2</v>
      </c>
      <c r="E27" s="801"/>
      <c r="F27" s="801">
        <v>975</v>
      </c>
      <c r="G27" s="802">
        <v>284.33</v>
      </c>
    </row>
    <row r="28" spans="1:7" ht="14.4" customHeight="1" x14ac:dyDescent="0.3">
      <c r="A28" s="691" t="s">
        <v>2458</v>
      </c>
      <c r="B28" s="668">
        <v>148</v>
      </c>
      <c r="C28" s="668">
        <v>89</v>
      </c>
      <c r="D28" s="668">
        <v>123</v>
      </c>
      <c r="E28" s="801">
        <v>8463</v>
      </c>
      <c r="F28" s="801">
        <v>7858</v>
      </c>
      <c r="G28" s="802">
        <v>10703.68</v>
      </c>
    </row>
    <row r="29" spans="1:7" ht="14.4" customHeight="1" x14ac:dyDescent="0.3">
      <c r="A29" s="691" t="s">
        <v>2459</v>
      </c>
      <c r="B29" s="668">
        <v>177</v>
      </c>
      <c r="C29" s="668">
        <v>71</v>
      </c>
      <c r="D29" s="668">
        <v>144</v>
      </c>
      <c r="E29" s="801">
        <v>11966</v>
      </c>
      <c r="F29" s="801">
        <v>8975</v>
      </c>
      <c r="G29" s="802">
        <v>11944.01</v>
      </c>
    </row>
    <row r="30" spans="1:7" ht="14.4" customHeight="1" x14ac:dyDescent="0.3">
      <c r="A30" s="691" t="s">
        <v>2460</v>
      </c>
      <c r="B30" s="668">
        <v>376</v>
      </c>
      <c r="C30" s="668">
        <v>15</v>
      </c>
      <c r="D30" s="668">
        <v>37</v>
      </c>
      <c r="E30" s="801">
        <v>54302</v>
      </c>
      <c r="F30" s="801">
        <v>2649</v>
      </c>
      <c r="G30" s="802">
        <v>5945.67</v>
      </c>
    </row>
    <row r="31" spans="1:7" ht="14.4" customHeight="1" x14ac:dyDescent="0.3">
      <c r="A31" s="691" t="s">
        <v>2461</v>
      </c>
      <c r="B31" s="668">
        <v>239</v>
      </c>
      <c r="C31" s="668">
        <v>140</v>
      </c>
      <c r="D31" s="668">
        <v>328</v>
      </c>
      <c r="E31" s="801">
        <v>18948</v>
      </c>
      <c r="F31" s="801">
        <v>16860</v>
      </c>
      <c r="G31" s="802">
        <v>23912.329999999998</v>
      </c>
    </row>
    <row r="32" spans="1:7" ht="14.4" customHeight="1" x14ac:dyDescent="0.3">
      <c r="A32" s="691" t="s">
        <v>4206</v>
      </c>
      <c r="B32" s="668">
        <v>479</v>
      </c>
      <c r="C32" s="668">
        <v>352</v>
      </c>
      <c r="D32" s="668"/>
      <c r="E32" s="801">
        <v>90796</v>
      </c>
      <c r="F32" s="801">
        <v>90826</v>
      </c>
      <c r="G32" s="802"/>
    </row>
    <row r="33" spans="1:7" ht="14.4" customHeight="1" x14ac:dyDescent="0.3">
      <c r="A33" s="691" t="s">
        <v>2462</v>
      </c>
      <c r="B33" s="668">
        <v>39</v>
      </c>
      <c r="C33" s="668">
        <v>38</v>
      </c>
      <c r="D33" s="668">
        <v>77</v>
      </c>
      <c r="E33" s="801">
        <v>3104</v>
      </c>
      <c r="F33" s="801">
        <v>5248</v>
      </c>
      <c r="G33" s="802">
        <v>7510.33</v>
      </c>
    </row>
    <row r="34" spans="1:7" ht="14.4" customHeight="1" x14ac:dyDescent="0.3">
      <c r="A34" s="691" t="s">
        <v>4207</v>
      </c>
      <c r="B34" s="668">
        <v>6</v>
      </c>
      <c r="C34" s="668"/>
      <c r="D34" s="668"/>
      <c r="E34" s="801">
        <v>344</v>
      </c>
      <c r="F34" s="801"/>
      <c r="G34" s="802"/>
    </row>
    <row r="35" spans="1:7" ht="14.4" customHeight="1" x14ac:dyDescent="0.3">
      <c r="A35" s="691" t="s">
        <v>2463</v>
      </c>
      <c r="B35" s="668">
        <v>491</v>
      </c>
      <c r="C35" s="668">
        <v>146</v>
      </c>
      <c r="D35" s="668">
        <v>395</v>
      </c>
      <c r="E35" s="801">
        <v>42468</v>
      </c>
      <c r="F35" s="801">
        <v>24156</v>
      </c>
      <c r="G35" s="802">
        <v>55986</v>
      </c>
    </row>
    <row r="36" spans="1:7" ht="14.4" customHeight="1" x14ac:dyDescent="0.3">
      <c r="A36" s="691" t="s">
        <v>2470</v>
      </c>
      <c r="B36" s="668">
        <v>316</v>
      </c>
      <c r="C36" s="668">
        <v>72</v>
      </c>
      <c r="D36" s="668">
        <v>145</v>
      </c>
      <c r="E36" s="801">
        <v>20249</v>
      </c>
      <c r="F36" s="801">
        <v>6302</v>
      </c>
      <c r="G36" s="802">
        <v>13813.68</v>
      </c>
    </row>
    <row r="37" spans="1:7" ht="14.4" customHeight="1" x14ac:dyDescent="0.3">
      <c r="A37" s="691" t="s">
        <v>4208</v>
      </c>
      <c r="B37" s="668">
        <v>5</v>
      </c>
      <c r="C37" s="668"/>
      <c r="D37" s="668"/>
      <c r="E37" s="801">
        <v>611</v>
      </c>
      <c r="F37" s="801"/>
      <c r="G37" s="802"/>
    </row>
    <row r="38" spans="1:7" ht="14.4" customHeight="1" x14ac:dyDescent="0.3">
      <c r="A38" s="691" t="s">
        <v>2464</v>
      </c>
      <c r="B38" s="668">
        <v>106</v>
      </c>
      <c r="C38" s="668">
        <v>38</v>
      </c>
      <c r="D38" s="668">
        <v>49</v>
      </c>
      <c r="E38" s="801">
        <v>18422</v>
      </c>
      <c r="F38" s="801">
        <v>5987</v>
      </c>
      <c r="G38" s="802">
        <v>6138</v>
      </c>
    </row>
    <row r="39" spans="1:7" ht="14.4" customHeight="1" x14ac:dyDescent="0.3">
      <c r="A39" s="691" t="s">
        <v>2465</v>
      </c>
      <c r="B39" s="668">
        <v>130</v>
      </c>
      <c r="C39" s="668">
        <v>109</v>
      </c>
      <c r="D39" s="668">
        <v>174</v>
      </c>
      <c r="E39" s="801">
        <v>12233</v>
      </c>
      <c r="F39" s="801">
        <v>17870</v>
      </c>
      <c r="G39" s="802">
        <v>21210.67</v>
      </c>
    </row>
    <row r="40" spans="1:7" ht="14.4" customHeight="1" x14ac:dyDescent="0.3">
      <c r="A40" s="691" t="s">
        <v>4209</v>
      </c>
      <c r="B40" s="668"/>
      <c r="C40" s="668"/>
      <c r="D40" s="668">
        <v>1</v>
      </c>
      <c r="E40" s="801"/>
      <c r="F40" s="801"/>
      <c r="G40" s="802">
        <v>37</v>
      </c>
    </row>
    <row r="41" spans="1:7" ht="14.4" customHeight="1" x14ac:dyDescent="0.3">
      <c r="A41" s="691" t="s">
        <v>2466</v>
      </c>
      <c r="B41" s="668">
        <v>198</v>
      </c>
      <c r="C41" s="668">
        <v>111</v>
      </c>
      <c r="D41" s="668">
        <v>110</v>
      </c>
      <c r="E41" s="801">
        <v>12913</v>
      </c>
      <c r="F41" s="801">
        <v>12250</v>
      </c>
      <c r="G41" s="802">
        <v>8678.01</v>
      </c>
    </row>
    <row r="42" spans="1:7" ht="14.4" customHeight="1" x14ac:dyDescent="0.3">
      <c r="A42" s="691" t="s">
        <v>2467</v>
      </c>
      <c r="B42" s="668">
        <v>520</v>
      </c>
      <c r="C42" s="668">
        <v>274</v>
      </c>
      <c r="D42" s="668">
        <v>455</v>
      </c>
      <c r="E42" s="801">
        <v>88944</v>
      </c>
      <c r="F42" s="801">
        <v>77852</v>
      </c>
      <c r="G42" s="802">
        <v>77126.009999999995</v>
      </c>
    </row>
    <row r="43" spans="1:7" ht="14.4" customHeight="1" x14ac:dyDescent="0.3">
      <c r="A43" s="691" t="s">
        <v>2468</v>
      </c>
      <c r="B43" s="668">
        <v>11</v>
      </c>
      <c r="C43" s="668">
        <v>5</v>
      </c>
      <c r="D43" s="668">
        <v>8</v>
      </c>
      <c r="E43" s="801">
        <v>546</v>
      </c>
      <c r="F43" s="801">
        <v>175</v>
      </c>
      <c r="G43" s="802">
        <v>296</v>
      </c>
    </row>
    <row r="44" spans="1:7" ht="14.4" customHeight="1" x14ac:dyDescent="0.3">
      <c r="A44" s="691" t="s">
        <v>2469</v>
      </c>
      <c r="B44" s="668">
        <v>443</v>
      </c>
      <c r="C44" s="668">
        <v>250</v>
      </c>
      <c r="D44" s="668">
        <v>509</v>
      </c>
      <c r="E44" s="801">
        <v>40298</v>
      </c>
      <c r="F44" s="801">
        <v>34889</v>
      </c>
      <c r="G44" s="802">
        <v>42882.009999999995</v>
      </c>
    </row>
    <row r="45" spans="1:7" ht="14.4" customHeight="1" x14ac:dyDescent="0.3">
      <c r="A45" s="691" t="s">
        <v>2473</v>
      </c>
      <c r="B45" s="668"/>
      <c r="C45" s="668"/>
      <c r="D45" s="668">
        <v>1</v>
      </c>
      <c r="E45" s="801"/>
      <c r="F45" s="801"/>
      <c r="G45" s="802">
        <v>37</v>
      </c>
    </row>
    <row r="46" spans="1:7" ht="14.4" customHeight="1" thickBot="1" x14ac:dyDescent="0.35">
      <c r="A46" s="799" t="s">
        <v>2474</v>
      </c>
      <c r="B46" s="674"/>
      <c r="C46" s="674"/>
      <c r="D46" s="674">
        <v>4</v>
      </c>
      <c r="E46" s="798"/>
      <c r="F46" s="798"/>
      <c r="G46" s="803">
        <v>318.65999999999997</v>
      </c>
    </row>
    <row r="47" spans="1:7" ht="14.4" customHeight="1" x14ac:dyDescent="0.3">
      <c r="A47" s="719" t="s">
        <v>2440</v>
      </c>
    </row>
    <row r="48" spans="1:7" ht="14.4" customHeight="1" x14ac:dyDescent="0.3">
      <c r="A48" s="720" t="s">
        <v>2441</v>
      </c>
    </row>
    <row r="49" spans="1:1" ht="14.4" customHeight="1" x14ac:dyDescent="0.3">
      <c r="A49" s="719" t="s">
        <v>4195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4337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6259.5</v>
      </c>
      <c r="G3" s="212">
        <f t="shared" si="0"/>
        <v>699891.75</v>
      </c>
      <c r="H3" s="78"/>
      <c r="I3" s="78"/>
      <c r="J3" s="212">
        <f t="shared" si="0"/>
        <v>6565</v>
      </c>
      <c r="K3" s="212">
        <f t="shared" si="0"/>
        <v>751195.2</v>
      </c>
      <c r="L3" s="78"/>
      <c r="M3" s="78"/>
      <c r="N3" s="212">
        <f t="shared" si="0"/>
        <v>7803.4000000000005</v>
      </c>
      <c r="O3" s="212">
        <f t="shared" si="0"/>
        <v>936842.25999999989</v>
      </c>
      <c r="P3" s="79">
        <f>IF(G3=0,0,O3/G3)</f>
        <v>1.3385530833875381</v>
      </c>
      <c r="Q3" s="213">
        <f>IF(N3=0,0,O3/N3)</f>
        <v>120.0556501012379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4211</v>
      </c>
      <c r="B6" s="740" t="s">
        <v>559</v>
      </c>
      <c r="C6" s="740" t="s">
        <v>4212</v>
      </c>
      <c r="D6" s="740" t="s">
        <v>4213</v>
      </c>
      <c r="E6" s="740" t="s">
        <v>4214</v>
      </c>
      <c r="F6" s="229">
        <v>2.4</v>
      </c>
      <c r="G6" s="229">
        <v>378.99000000000007</v>
      </c>
      <c r="H6" s="740">
        <v>1</v>
      </c>
      <c r="I6" s="740">
        <v>157.91250000000002</v>
      </c>
      <c r="J6" s="229">
        <v>2.7</v>
      </c>
      <c r="K6" s="229">
        <v>407.81999999999994</v>
      </c>
      <c r="L6" s="740">
        <v>1.0760706087231851</v>
      </c>
      <c r="M6" s="740">
        <v>151.04444444444442</v>
      </c>
      <c r="N6" s="229">
        <v>2.7</v>
      </c>
      <c r="O6" s="229">
        <v>407.71000000000004</v>
      </c>
      <c r="P6" s="745">
        <v>1.0757803635979841</v>
      </c>
      <c r="Q6" s="753">
        <v>151.00370370370371</v>
      </c>
    </row>
    <row r="7" spans="1:17" ht="14.4" customHeight="1" x14ac:dyDescent="0.3">
      <c r="A7" s="664" t="s">
        <v>4211</v>
      </c>
      <c r="B7" s="665" t="s">
        <v>559</v>
      </c>
      <c r="C7" s="665" t="s">
        <v>4212</v>
      </c>
      <c r="D7" s="665" t="s">
        <v>4215</v>
      </c>
      <c r="E7" s="665" t="s">
        <v>4216</v>
      </c>
      <c r="F7" s="668"/>
      <c r="G7" s="668"/>
      <c r="H7" s="665"/>
      <c r="I7" s="665"/>
      <c r="J7" s="668"/>
      <c r="K7" s="668"/>
      <c r="L7" s="665"/>
      <c r="M7" s="665"/>
      <c r="N7" s="668">
        <v>0.1</v>
      </c>
      <c r="O7" s="668">
        <v>6.14</v>
      </c>
      <c r="P7" s="681"/>
      <c r="Q7" s="669">
        <v>61.399999999999991</v>
      </c>
    </row>
    <row r="8" spans="1:17" ht="14.4" customHeight="1" x14ac:dyDescent="0.3">
      <c r="A8" s="664" t="s">
        <v>4211</v>
      </c>
      <c r="B8" s="665" t="s">
        <v>559</v>
      </c>
      <c r="C8" s="665" t="s">
        <v>4212</v>
      </c>
      <c r="D8" s="665" t="s">
        <v>4217</v>
      </c>
      <c r="E8" s="665" t="s">
        <v>4218</v>
      </c>
      <c r="F8" s="668">
        <v>0.8</v>
      </c>
      <c r="G8" s="668">
        <v>43</v>
      </c>
      <c r="H8" s="665">
        <v>1</v>
      </c>
      <c r="I8" s="665">
        <v>53.75</v>
      </c>
      <c r="J8" s="668">
        <v>3</v>
      </c>
      <c r="K8" s="668">
        <v>154.22999999999999</v>
      </c>
      <c r="L8" s="665">
        <v>3.5867441860465115</v>
      </c>
      <c r="M8" s="665">
        <v>51.41</v>
      </c>
      <c r="N8" s="668">
        <v>3.2000000000000006</v>
      </c>
      <c r="O8" s="668">
        <v>164.54</v>
      </c>
      <c r="P8" s="681">
        <v>3.8265116279069766</v>
      </c>
      <c r="Q8" s="669">
        <v>51.418749999999989</v>
      </c>
    </row>
    <row r="9" spans="1:17" ht="14.4" customHeight="1" x14ac:dyDescent="0.3">
      <c r="A9" s="664" t="s">
        <v>4211</v>
      </c>
      <c r="B9" s="665" t="s">
        <v>559</v>
      </c>
      <c r="C9" s="665" t="s">
        <v>4212</v>
      </c>
      <c r="D9" s="665" t="s">
        <v>4219</v>
      </c>
      <c r="E9" s="665" t="s">
        <v>2163</v>
      </c>
      <c r="F9" s="668"/>
      <c r="G9" s="668"/>
      <c r="H9" s="665"/>
      <c r="I9" s="665"/>
      <c r="J9" s="668"/>
      <c r="K9" s="668"/>
      <c r="L9" s="665"/>
      <c r="M9" s="665"/>
      <c r="N9" s="668">
        <v>2.6000000000000005</v>
      </c>
      <c r="O9" s="668">
        <v>180.31</v>
      </c>
      <c r="P9" s="681"/>
      <c r="Q9" s="669">
        <v>69.34999999999998</v>
      </c>
    </row>
    <row r="10" spans="1:17" ht="14.4" customHeight="1" x14ac:dyDescent="0.3">
      <c r="A10" s="664" t="s">
        <v>4211</v>
      </c>
      <c r="B10" s="665" t="s">
        <v>559</v>
      </c>
      <c r="C10" s="665" t="s">
        <v>4212</v>
      </c>
      <c r="D10" s="665" t="s">
        <v>4220</v>
      </c>
      <c r="E10" s="665"/>
      <c r="F10" s="668">
        <v>2</v>
      </c>
      <c r="G10" s="668">
        <v>107.26</v>
      </c>
      <c r="H10" s="665">
        <v>1</v>
      </c>
      <c r="I10" s="665">
        <v>53.63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4211</v>
      </c>
      <c r="B11" s="665" t="s">
        <v>559</v>
      </c>
      <c r="C11" s="665" t="s">
        <v>4221</v>
      </c>
      <c r="D11" s="665" t="s">
        <v>4222</v>
      </c>
      <c r="E11" s="665" t="s">
        <v>4223</v>
      </c>
      <c r="F11" s="668">
        <v>34</v>
      </c>
      <c r="G11" s="668">
        <v>5535.2</v>
      </c>
      <c r="H11" s="665">
        <v>1</v>
      </c>
      <c r="I11" s="665">
        <v>162.79999999999998</v>
      </c>
      <c r="J11" s="668">
        <v>23</v>
      </c>
      <c r="K11" s="668">
        <v>3744.4000000000005</v>
      </c>
      <c r="L11" s="665">
        <v>0.67647058823529427</v>
      </c>
      <c r="M11" s="665">
        <v>162.80000000000001</v>
      </c>
      <c r="N11" s="668">
        <v>20</v>
      </c>
      <c r="O11" s="668">
        <v>3256</v>
      </c>
      <c r="P11" s="681">
        <v>0.58823529411764708</v>
      </c>
      <c r="Q11" s="669">
        <v>162.80000000000001</v>
      </c>
    </row>
    <row r="12" spans="1:17" ht="14.4" customHeight="1" x14ac:dyDescent="0.3">
      <c r="A12" s="664" t="s">
        <v>4211</v>
      </c>
      <c r="B12" s="665" t="s">
        <v>559</v>
      </c>
      <c r="C12" s="665" t="s">
        <v>4224</v>
      </c>
      <c r="D12" s="665" t="s">
        <v>4225</v>
      </c>
      <c r="E12" s="665" t="s">
        <v>4226</v>
      </c>
      <c r="F12" s="668">
        <v>5</v>
      </c>
      <c r="G12" s="668">
        <v>780</v>
      </c>
      <c r="H12" s="665">
        <v>1</v>
      </c>
      <c r="I12" s="665">
        <v>156</v>
      </c>
      <c r="J12" s="668"/>
      <c r="K12" s="668"/>
      <c r="L12" s="665"/>
      <c r="M12" s="665"/>
      <c r="N12" s="668">
        <v>4</v>
      </c>
      <c r="O12" s="668">
        <v>584</v>
      </c>
      <c r="P12" s="681">
        <v>0.74871794871794872</v>
      </c>
      <c r="Q12" s="669">
        <v>146</v>
      </c>
    </row>
    <row r="13" spans="1:17" ht="14.4" customHeight="1" x14ac:dyDescent="0.3">
      <c r="A13" s="664" t="s">
        <v>4211</v>
      </c>
      <c r="B13" s="665" t="s">
        <v>559</v>
      </c>
      <c r="C13" s="665" t="s">
        <v>4224</v>
      </c>
      <c r="D13" s="665" t="s">
        <v>4227</v>
      </c>
      <c r="E13" s="665" t="s">
        <v>4228</v>
      </c>
      <c r="F13" s="668">
        <v>329</v>
      </c>
      <c r="G13" s="668">
        <v>26320</v>
      </c>
      <c r="H13" s="665">
        <v>1</v>
      </c>
      <c r="I13" s="665">
        <v>80</v>
      </c>
      <c r="J13" s="668">
        <v>211</v>
      </c>
      <c r="K13" s="668">
        <v>17091</v>
      </c>
      <c r="L13" s="665">
        <v>0.64935410334346499</v>
      </c>
      <c r="M13" s="665">
        <v>81</v>
      </c>
      <c r="N13" s="668">
        <v>469</v>
      </c>
      <c r="O13" s="668">
        <v>38927</v>
      </c>
      <c r="P13" s="681">
        <v>1.4789893617021277</v>
      </c>
      <c r="Q13" s="669">
        <v>83</v>
      </c>
    </row>
    <row r="14" spans="1:17" ht="14.4" customHeight="1" x14ac:dyDescent="0.3">
      <c r="A14" s="664" t="s">
        <v>4211</v>
      </c>
      <c r="B14" s="665" t="s">
        <v>559</v>
      </c>
      <c r="C14" s="665" t="s">
        <v>4224</v>
      </c>
      <c r="D14" s="665" t="s">
        <v>4229</v>
      </c>
      <c r="E14" s="665" t="s">
        <v>4230</v>
      </c>
      <c r="F14" s="668">
        <v>2</v>
      </c>
      <c r="G14" s="668">
        <v>570</v>
      </c>
      <c r="H14" s="665">
        <v>1</v>
      </c>
      <c r="I14" s="665">
        <v>285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4211</v>
      </c>
      <c r="B15" s="665" t="s">
        <v>559</v>
      </c>
      <c r="C15" s="665" t="s">
        <v>4224</v>
      </c>
      <c r="D15" s="665" t="s">
        <v>4231</v>
      </c>
      <c r="E15" s="665" t="s">
        <v>4232</v>
      </c>
      <c r="F15" s="668">
        <v>943</v>
      </c>
      <c r="G15" s="668">
        <v>32062</v>
      </c>
      <c r="H15" s="665">
        <v>1</v>
      </c>
      <c r="I15" s="665">
        <v>34</v>
      </c>
      <c r="J15" s="668">
        <v>490</v>
      </c>
      <c r="K15" s="668">
        <v>17150</v>
      </c>
      <c r="L15" s="665">
        <v>0.53490112906244147</v>
      </c>
      <c r="M15" s="665">
        <v>35</v>
      </c>
      <c r="N15" s="668">
        <v>344</v>
      </c>
      <c r="O15" s="668">
        <v>12728</v>
      </c>
      <c r="P15" s="681">
        <v>0.39698084960389246</v>
      </c>
      <c r="Q15" s="669">
        <v>37</v>
      </c>
    </row>
    <row r="16" spans="1:17" ht="14.4" customHeight="1" x14ac:dyDescent="0.3">
      <c r="A16" s="664" t="s">
        <v>4211</v>
      </c>
      <c r="B16" s="665" t="s">
        <v>559</v>
      </c>
      <c r="C16" s="665" t="s">
        <v>4224</v>
      </c>
      <c r="D16" s="665" t="s">
        <v>4233</v>
      </c>
      <c r="E16" s="665" t="s">
        <v>4234</v>
      </c>
      <c r="F16" s="668">
        <v>63</v>
      </c>
      <c r="G16" s="668">
        <v>630</v>
      </c>
      <c r="H16" s="665">
        <v>1</v>
      </c>
      <c r="I16" s="665">
        <v>10</v>
      </c>
      <c r="J16" s="668">
        <v>54</v>
      </c>
      <c r="K16" s="668">
        <v>540</v>
      </c>
      <c r="L16" s="665">
        <v>0.8571428571428571</v>
      </c>
      <c r="M16" s="665">
        <v>10</v>
      </c>
      <c r="N16" s="668">
        <v>172</v>
      </c>
      <c r="O16" s="668">
        <v>1720</v>
      </c>
      <c r="P16" s="681">
        <v>2.7301587301587302</v>
      </c>
      <c r="Q16" s="669">
        <v>10</v>
      </c>
    </row>
    <row r="17" spans="1:17" ht="14.4" customHeight="1" x14ac:dyDescent="0.3">
      <c r="A17" s="664" t="s">
        <v>4211</v>
      </c>
      <c r="B17" s="665" t="s">
        <v>559</v>
      </c>
      <c r="C17" s="665" t="s">
        <v>4224</v>
      </c>
      <c r="D17" s="665" t="s">
        <v>4235</v>
      </c>
      <c r="E17" s="665" t="s">
        <v>4236</v>
      </c>
      <c r="F17" s="668">
        <v>1</v>
      </c>
      <c r="G17" s="668">
        <v>5</v>
      </c>
      <c r="H17" s="665">
        <v>1</v>
      </c>
      <c r="I17" s="665">
        <v>5</v>
      </c>
      <c r="J17" s="668"/>
      <c r="K17" s="668"/>
      <c r="L17" s="665"/>
      <c r="M17" s="665"/>
      <c r="N17" s="668">
        <v>2</v>
      </c>
      <c r="O17" s="668">
        <v>10</v>
      </c>
      <c r="P17" s="681">
        <v>2</v>
      </c>
      <c r="Q17" s="669">
        <v>5</v>
      </c>
    </row>
    <row r="18" spans="1:17" ht="14.4" customHeight="1" x14ac:dyDescent="0.3">
      <c r="A18" s="664" t="s">
        <v>4211</v>
      </c>
      <c r="B18" s="665" t="s">
        <v>559</v>
      </c>
      <c r="C18" s="665" t="s">
        <v>4224</v>
      </c>
      <c r="D18" s="665" t="s">
        <v>4237</v>
      </c>
      <c r="E18" s="665" t="s">
        <v>4238</v>
      </c>
      <c r="F18" s="668">
        <v>1</v>
      </c>
      <c r="G18" s="668">
        <v>5</v>
      </c>
      <c r="H18" s="665">
        <v>1</v>
      </c>
      <c r="I18" s="665">
        <v>5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4211</v>
      </c>
      <c r="B19" s="665" t="s">
        <v>559</v>
      </c>
      <c r="C19" s="665" t="s">
        <v>4224</v>
      </c>
      <c r="D19" s="665" t="s">
        <v>4239</v>
      </c>
      <c r="E19" s="665" t="s">
        <v>4240</v>
      </c>
      <c r="F19" s="668">
        <v>6</v>
      </c>
      <c r="G19" s="668">
        <v>498</v>
      </c>
      <c r="H19" s="665">
        <v>1</v>
      </c>
      <c r="I19" s="665">
        <v>83</v>
      </c>
      <c r="J19" s="668">
        <v>4</v>
      </c>
      <c r="K19" s="668">
        <v>336</v>
      </c>
      <c r="L19" s="665">
        <v>0.67469879518072284</v>
      </c>
      <c r="M19" s="665">
        <v>84</v>
      </c>
      <c r="N19" s="668">
        <v>3</v>
      </c>
      <c r="O19" s="668">
        <v>264</v>
      </c>
      <c r="P19" s="681">
        <v>0.53012048192771088</v>
      </c>
      <c r="Q19" s="669">
        <v>88</v>
      </c>
    </row>
    <row r="20" spans="1:17" ht="14.4" customHeight="1" x14ac:dyDescent="0.3">
      <c r="A20" s="664" t="s">
        <v>4211</v>
      </c>
      <c r="B20" s="665" t="s">
        <v>559</v>
      </c>
      <c r="C20" s="665" t="s">
        <v>4224</v>
      </c>
      <c r="D20" s="665" t="s">
        <v>4241</v>
      </c>
      <c r="E20" s="665" t="s">
        <v>4242</v>
      </c>
      <c r="F20" s="668">
        <v>32</v>
      </c>
      <c r="G20" s="668">
        <v>19552</v>
      </c>
      <c r="H20" s="665">
        <v>1</v>
      </c>
      <c r="I20" s="665">
        <v>611</v>
      </c>
      <c r="J20" s="668">
        <v>19</v>
      </c>
      <c r="K20" s="668">
        <v>11723</v>
      </c>
      <c r="L20" s="665">
        <v>0.59958060556464809</v>
      </c>
      <c r="M20" s="665">
        <v>617</v>
      </c>
      <c r="N20" s="668">
        <v>36</v>
      </c>
      <c r="O20" s="668">
        <v>22680</v>
      </c>
      <c r="P20" s="681">
        <v>1.1599836333878888</v>
      </c>
      <c r="Q20" s="669">
        <v>630</v>
      </c>
    </row>
    <row r="21" spans="1:17" ht="14.4" customHeight="1" x14ac:dyDescent="0.3">
      <c r="A21" s="664" t="s">
        <v>4211</v>
      </c>
      <c r="B21" s="665" t="s">
        <v>559</v>
      </c>
      <c r="C21" s="665" t="s">
        <v>4224</v>
      </c>
      <c r="D21" s="665" t="s">
        <v>4243</v>
      </c>
      <c r="E21" s="665" t="s">
        <v>4244</v>
      </c>
      <c r="F21" s="668">
        <v>27</v>
      </c>
      <c r="G21" s="668">
        <v>10422</v>
      </c>
      <c r="H21" s="665">
        <v>1</v>
      </c>
      <c r="I21" s="665">
        <v>386</v>
      </c>
      <c r="J21" s="668">
        <v>12</v>
      </c>
      <c r="K21" s="668">
        <v>4656</v>
      </c>
      <c r="L21" s="665">
        <v>0.44674726540011517</v>
      </c>
      <c r="M21" s="665">
        <v>388</v>
      </c>
      <c r="N21" s="668">
        <v>22</v>
      </c>
      <c r="O21" s="668">
        <v>8624</v>
      </c>
      <c r="P21" s="681">
        <v>0.82748033007100363</v>
      </c>
      <c r="Q21" s="669">
        <v>392</v>
      </c>
    </row>
    <row r="22" spans="1:17" ht="14.4" customHeight="1" x14ac:dyDescent="0.3">
      <c r="A22" s="664" t="s">
        <v>4211</v>
      </c>
      <c r="B22" s="665" t="s">
        <v>559</v>
      </c>
      <c r="C22" s="665" t="s">
        <v>4224</v>
      </c>
      <c r="D22" s="665" t="s">
        <v>4245</v>
      </c>
      <c r="E22" s="665" t="s">
        <v>4246</v>
      </c>
      <c r="F22" s="668">
        <v>32</v>
      </c>
      <c r="G22" s="668">
        <v>1248</v>
      </c>
      <c r="H22" s="665">
        <v>1</v>
      </c>
      <c r="I22" s="665">
        <v>39</v>
      </c>
      <c r="J22" s="668">
        <v>13</v>
      </c>
      <c r="K22" s="668">
        <v>507</v>
      </c>
      <c r="L22" s="665">
        <v>0.40625</v>
      </c>
      <c r="M22" s="665">
        <v>39</v>
      </c>
      <c r="N22" s="668">
        <v>31</v>
      </c>
      <c r="O22" s="668">
        <v>1209</v>
      </c>
      <c r="P22" s="681">
        <v>0.96875</v>
      </c>
      <c r="Q22" s="669">
        <v>39</v>
      </c>
    </row>
    <row r="23" spans="1:17" ht="14.4" customHeight="1" x14ac:dyDescent="0.3">
      <c r="A23" s="664" t="s">
        <v>4211</v>
      </c>
      <c r="B23" s="665" t="s">
        <v>559</v>
      </c>
      <c r="C23" s="665" t="s">
        <v>4224</v>
      </c>
      <c r="D23" s="665" t="s">
        <v>4247</v>
      </c>
      <c r="E23" s="665" t="s">
        <v>4248</v>
      </c>
      <c r="F23" s="668">
        <v>8</v>
      </c>
      <c r="G23" s="668">
        <v>35400</v>
      </c>
      <c r="H23" s="665">
        <v>1</v>
      </c>
      <c r="I23" s="665">
        <v>4425</v>
      </c>
      <c r="J23" s="668">
        <v>4</v>
      </c>
      <c r="K23" s="668">
        <v>17716</v>
      </c>
      <c r="L23" s="665">
        <v>0.5004519774011299</v>
      </c>
      <c r="M23" s="665">
        <v>4429</v>
      </c>
      <c r="N23" s="668">
        <v>4</v>
      </c>
      <c r="O23" s="668">
        <v>17768</v>
      </c>
      <c r="P23" s="681">
        <v>0.50192090395480227</v>
      </c>
      <c r="Q23" s="669">
        <v>4442</v>
      </c>
    </row>
    <row r="24" spans="1:17" ht="14.4" customHeight="1" x14ac:dyDescent="0.3">
      <c r="A24" s="664" t="s">
        <v>4211</v>
      </c>
      <c r="B24" s="665" t="s">
        <v>559</v>
      </c>
      <c r="C24" s="665" t="s">
        <v>4224</v>
      </c>
      <c r="D24" s="665" t="s">
        <v>4249</v>
      </c>
      <c r="E24" s="665" t="s">
        <v>4250</v>
      </c>
      <c r="F24" s="668">
        <v>1</v>
      </c>
      <c r="G24" s="668">
        <v>689</v>
      </c>
      <c r="H24" s="665">
        <v>1</v>
      </c>
      <c r="I24" s="665">
        <v>689</v>
      </c>
      <c r="J24" s="668"/>
      <c r="K24" s="668"/>
      <c r="L24" s="665"/>
      <c r="M24" s="665"/>
      <c r="N24" s="668"/>
      <c r="O24" s="668"/>
      <c r="P24" s="681"/>
      <c r="Q24" s="669"/>
    </row>
    <row r="25" spans="1:17" ht="14.4" customHeight="1" x14ac:dyDescent="0.3">
      <c r="A25" s="664" t="s">
        <v>4211</v>
      </c>
      <c r="B25" s="665" t="s">
        <v>559</v>
      </c>
      <c r="C25" s="665" t="s">
        <v>4224</v>
      </c>
      <c r="D25" s="665" t="s">
        <v>4251</v>
      </c>
      <c r="E25" s="665" t="s">
        <v>4252</v>
      </c>
      <c r="F25" s="668">
        <v>608</v>
      </c>
      <c r="G25" s="668">
        <v>141056</v>
      </c>
      <c r="H25" s="665">
        <v>1</v>
      </c>
      <c r="I25" s="665">
        <v>232</v>
      </c>
      <c r="J25" s="668">
        <v>551</v>
      </c>
      <c r="K25" s="668">
        <v>129485</v>
      </c>
      <c r="L25" s="665">
        <v>0.91796875</v>
      </c>
      <c r="M25" s="665">
        <v>235</v>
      </c>
      <c r="N25" s="668">
        <v>707</v>
      </c>
      <c r="O25" s="668">
        <v>177457</v>
      </c>
      <c r="P25" s="681">
        <v>1.2580606284029039</v>
      </c>
      <c r="Q25" s="669">
        <v>251</v>
      </c>
    </row>
    <row r="26" spans="1:17" ht="14.4" customHeight="1" x14ac:dyDescent="0.3">
      <c r="A26" s="664" t="s">
        <v>4211</v>
      </c>
      <c r="B26" s="665" t="s">
        <v>559</v>
      </c>
      <c r="C26" s="665" t="s">
        <v>4224</v>
      </c>
      <c r="D26" s="665" t="s">
        <v>4253</v>
      </c>
      <c r="E26" s="665" t="s">
        <v>4254</v>
      </c>
      <c r="F26" s="668">
        <v>1158</v>
      </c>
      <c r="G26" s="668">
        <v>134328</v>
      </c>
      <c r="H26" s="665">
        <v>1</v>
      </c>
      <c r="I26" s="665">
        <v>116</v>
      </c>
      <c r="J26" s="668">
        <v>1604</v>
      </c>
      <c r="K26" s="668">
        <v>189272</v>
      </c>
      <c r="L26" s="665">
        <v>1.4090286462986124</v>
      </c>
      <c r="M26" s="665">
        <v>118</v>
      </c>
      <c r="N26" s="668">
        <v>1771</v>
      </c>
      <c r="O26" s="668">
        <v>223146</v>
      </c>
      <c r="P26" s="681">
        <v>1.6612024298731463</v>
      </c>
      <c r="Q26" s="669">
        <v>126</v>
      </c>
    </row>
    <row r="27" spans="1:17" ht="14.4" customHeight="1" x14ac:dyDescent="0.3">
      <c r="A27" s="664" t="s">
        <v>4211</v>
      </c>
      <c r="B27" s="665" t="s">
        <v>559</v>
      </c>
      <c r="C27" s="665" t="s">
        <v>4224</v>
      </c>
      <c r="D27" s="665" t="s">
        <v>4255</v>
      </c>
      <c r="E27" s="665" t="s">
        <v>4256</v>
      </c>
      <c r="F27" s="668"/>
      <c r="G27" s="668"/>
      <c r="H27" s="665"/>
      <c r="I27" s="665"/>
      <c r="J27" s="668">
        <v>5</v>
      </c>
      <c r="K27" s="668">
        <v>3460</v>
      </c>
      <c r="L27" s="665"/>
      <c r="M27" s="665">
        <v>692</v>
      </c>
      <c r="N27" s="668">
        <v>4</v>
      </c>
      <c r="O27" s="668">
        <v>2868</v>
      </c>
      <c r="P27" s="681"/>
      <c r="Q27" s="669">
        <v>717</v>
      </c>
    </row>
    <row r="28" spans="1:17" ht="14.4" customHeight="1" x14ac:dyDescent="0.3">
      <c r="A28" s="664" t="s">
        <v>4211</v>
      </c>
      <c r="B28" s="665" t="s">
        <v>559</v>
      </c>
      <c r="C28" s="665" t="s">
        <v>4224</v>
      </c>
      <c r="D28" s="665" t="s">
        <v>4257</v>
      </c>
      <c r="E28" s="665" t="s">
        <v>4258</v>
      </c>
      <c r="F28" s="668">
        <v>3</v>
      </c>
      <c r="G28" s="668">
        <v>270</v>
      </c>
      <c r="H28" s="665">
        <v>1</v>
      </c>
      <c r="I28" s="665">
        <v>90</v>
      </c>
      <c r="J28" s="668"/>
      <c r="K28" s="668"/>
      <c r="L28" s="665"/>
      <c r="M28" s="665"/>
      <c r="N28" s="668"/>
      <c r="O28" s="668"/>
      <c r="P28" s="681"/>
      <c r="Q28" s="669"/>
    </row>
    <row r="29" spans="1:17" ht="14.4" customHeight="1" x14ac:dyDescent="0.3">
      <c r="A29" s="664" t="s">
        <v>4211</v>
      </c>
      <c r="B29" s="665" t="s">
        <v>559</v>
      </c>
      <c r="C29" s="665" t="s">
        <v>4224</v>
      </c>
      <c r="D29" s="665" t="s">
        <v>4259</v>
      </c>
      <c r="E29" s="665" t="s">
        <v>4260</v>
      </c>
      <c r="F29" s="668">
        <v>3</v>
      </c>
      <c r="G29" s="668">
        <v>573</v>
      </c>
      <c r="H29" s="665">
        <v>1</v>
      </c>
      <c r="I29" s="665">
        <v>191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4211</v>
      </c>
      <c r="B30" s="665" t="s">
        <v>559</v>
      </c>
      <c r="C30" s="665" t="s">
        <v>4224</v>
      </c>
      <c r="D30" s="665" t="s">
        <v>4261</v>
      </c>
      <c r="E30" s="665" t="s">
        <v>4262</v>
      </c>
      <c r="F30" s="668">
        <v>1</v>
      </c>
      <c r="G30" s="668">
        <v>232</v>
      </c>
      <c r="H30" s="665">
        <v>1</v>
      </c>
      <c r="I30" s="665">
        <v>232</v>
      </c>
      <c r="J30" s="668"/>
      <c r="K30" s="668"/>
      <c r="L30" s="665"/>
      <c r="M30" s="665"/>
      <c r="N30" s="668"/>
      <c r="O30" s="668"/>
      <c r="P30" s="681"/>
      <c r="Q30" s="669"/>
    </row>
    <row r="31" spans="1:17" ht="14.4" customHeight="1" x14ac:dyDescent="0.3">
      <c r="A31" s="664" t="s">
        <v>4211</v>
      </c>
      <c r="B31" s="665" t="s">
        <v>559</v>
      </c>
      <c r="C31" s="665" t="s">
        <v>4224</v>
      </c>
      <c r="D31" s="665" t="s">
        <v>4263</v>
      </c>
      <c r="E31" s="665" t="s">
        <v>4264</v>
      </c>
      <c r="F31" s="668">
        <v>3</v>
      </c>
      <c r="G31" s="668">
        <v>348</v>
      </c>
      <c r="H31" s="665">
        <v>1</v>
      </c>
      <c r="I31" s="665">
        <v>116</v>
      </c>
      <c r="J31" s="668"/>
      <c r="K31" s="668"/>
      <c r="L31" s="665"/>
      <c r="M31" s="665"/>
      <c r="N31" s="668"/>
      <c r="O31" s="668"/>
      <c r="P31" s="681"/>
      <c r="Q31" s="669"/>
    </row>
    <row r="32" spans="1:17" ht="14.4" customHeight="1" x14ac:dyDescent="0.3">
      <c r="A32" s="664" t="s">
        <v>4211</v>
      </c>
      <c r="B32" s="665" t="s">
        <v>559</v>
      </c>
      <c r="C32" s="665" t="s">
        <v>4224</v>
      </c>
      <c r="D32" s="665" t="s">
        <v>4265</v>
      </c>
      <c r="E32" s="665" t="s">
        <v>4266</v>
      </c>
      <c r="F32" s="668"/>
      <c r="G32" s="668"/>
      <c r="H32" s="665"/>
      <c r="I32" s="665"/>
      <c r="J32" s="668">
        <v>1</v>
      </c>
      <c r="K32" s="668">
        <v>486</v>
      </c>
      <c r="L32" s="665"/>
      <c r="M32" s="665">
        <v>486</v>
      </c>
      <c r="N32" s="668">
        <v>2</v>
      </c>
      <c r="O32" s="668">
        <v>1000</v>
      </c>
      <c r="P32" s="681"/>
      <c r="Q32" s="669">
        <v>500</v>
      </c>
    </row>
    <row r="33" spans="1:17" ht="14.4" customHeight="1" x14ac:dyDescent="0.3">
      <c r="A33" s="664" t="s">
        <v>4211</v>
      </c>
      <c r="B33" s="665" t="s">
        <v>559</v>
      </c>
      <c r="C33" s="665" t="s">
        <v>4224</v>
      </c>
      <c r="D33" s="665" t="s">
        <v>4267</v>
      </c>
      <c r="E33" s="665" t="s">
        <v>4268</v>
      </c>
      <c r="F33" s="668">
        <v>20</v>
      </c>
      <c r="G33" s="668">
        <v>13180</v>
      </c>
      <c r="H33" s="665">
        <v>1</v>
      </c>
      <c r="I33" s="665">
        <v>659</v>
      </c>
      <c r="J33" s="668">
        <v>16</v>
      </c>
      <c r="K33" s="668">
        <v>10656</v>
      </c>
      <c r="L33" s="665">
        <v>0.80849772382397567</v>
      </c>
      <c r="M33" s="665">
        <v>666</v>
      </c>
      <c r="N33" s="668">
        <v>10</v>
      </c>
      <c r="O33" s="668">
        <v>6790</v>
      </c>
      <c r="P33" s="681">
        <v>0.51517450682852806</v>
      </c>
      <c r="Q33" s="669">
        <v>679</v>
      </c>
    </row>
    <row r="34" spans="1:17" ht="14.4" customHeight="1" x14ac:dyDescent="0.3">
      <c r="A34" s="664" t="s">
        <v>4211</v>
      </c>
      <c r="B34" s="665" t="s">
        <v>559</v>
      </c>
      <c r="C34" s="665" t="s">
        <v>4224</v>
      </c>
      <c r="D34" s="665" t="s">
        <v>4269</v>
      </c>
      <c r="E34" s="665" t="s">
        <v>4270</v>
      </c>
      <c r="F34" s="668"/>
      <c r="G34" s="668"/>
      <c r="H34" s="665"/>
      <c r="I34" s="665"/>
      <c r="J34" s="668">
        <v>2</v>
      </c>
      <c r="K34" s="668">
        <v>2004</v>
      </c>
      <c r="L34" s="665"/>
      <c r="M34" s="665">
        <v>1002</v>
      </c>
      <c r="N34" s="668"/>
      <c r="O34" s="668"/>
      <c r="P34" s="681"/>
      <c r="Q34" s="669"/>
    </row>
    <row r="35" spans="1:17" ht="14.4" customHeight="1" x14ac:dyDescent="0.3">
      <c r="A35" s="664" t="s">
        <v>4211</v>
      </c>
      <c r="B35" s="665" t="s">
        <v>559</v>
      </c>
      <c r="C35" s="665" t="s">
        <v>4224</v>
      </c>
      <c r="D35" s="665" t="s">
        <v>4271</v>
      </c>
      <c r="E35" s="665" t="s">
        <v>4272</v>
      </c>
      <c r="F35" s="668">
        <v>2</v>
      </c>
      <c r="G35" s="668">
        <v>0</v>
      </c>
      <c r="H35" s="665"/>
      <c r="I35" s="665">
        <v>0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4211</v>
      </c>
      <c r="B36" s="665" t="s">
        <v>559</v>
      </c>
      <c r="C36" s="665" t="s">
        <v>4224</v>
      </c>
      <c r="D36" s="665" t="s">
        <v>4273</v>
      </c>
      <c r="E36" s="665" t="s">
        <v>4274</v>
      </c>
      <c r="F36" s="668">
        <v>1573</v>
      </c>
      <c r="G36" s="668">
        <v>0</v>
      </c>
      <c r="H36" s="665"/>
      <c r="I36" s="665">
        <v>0</v>
      </c>
      <c r="J36" s="668">
        <v>2128</v>
      </c>
      <c r="K36" s="668">
        <v>0</v>
      </c>
      <c r="L36" s="665"/>
      <c r="M36" s="665">
        <v>0</v>
      </c>
      <c r="N36" s="668">
        <v>2434</v>
      </c>
      <c r="O36" s="668">
        <v>81133.33</v>
      </c>
      <c r="P36" s="681"/>
      <c r="Q36" s="669">
        <v>33.333331963845524</v>
      </c>
    </row>
    <row r="37" spans="1:17" ht="14.4" customHeight="1" x14ac:dyDescent="0.3">
      <c r="A37" s="664" t="s">
        <v>4211</v>
      </c>
      <c r="B37" s="665" t="s">
        <v>559</v>
      </c>
      <c r="C37" s="665" t="s">
        <v>4224</v>
      </c>
      <c r="D37" s="665" t="s">
        <v>4275</v>
      </c>
      <c r="E37" s="665" t="s">
        <v>4276</v>
      </c>
      <c r="F37" s="668">
        <v>21</v>
      </c>
      <c r="G37" s="668">
        <v>19887</v>
      </c>
      <c r="H37" s="665">
        <v>1</v>
      </c>
      <c r="I37" s="665">
        <v>947</v>
      </c>
      <c r="J37" s="668">
        <v>18</v>
      </c>
      <c r="K37" s="668">
        <v>17208</v>
      </c>
      <c r="L37" s="665">
        <v>0.86528888218434152</v>
      </c>
      <c r="M37" s="665">
        <v>956</v>
      </c>
      <c r="N37" s="668">
        <v>14</v>
      </c>
      <c r="O37" s="668">
        <v>13720</v>
      </c>
      <c r="P37" s="681">
        <v>0.68989792326645549</v>
      </c>
      <c r="Q37" s="669">
        <v>980</v>
      </c>
    </row>
    <row r="38" spans="1:17" ht="14.4" customHeight="1" x14ac:dyDescent="0.3">
      <c r="A38" s="664" t="s">
        <v>4211</v>
      </c>
      <c r="B38" s="665" t="s">
        <v>559</v>
      </c>
      <c r="C38" s="665" t="s">
        <v>4224</v>
      </c>
      <c r="D38" s="665" t="s">
        <v>4277</v>
      </c>
      <c r="E38" s="665" t="s">
        <v>4278</v>
      </c>
      <c r="F38" s="668">
        <v>54</v>
      </c>
      <c r="G38" s="668">
        <v>8910</v>
      </c>
      <c r="H38" s="665">
        <v>1</v>
      </c>
      <c r="I38" s="665">
        <v>165</v>
      </c>
      <c r="J38" s="668">
        <v>48</v>
      </c>
      <c r="K38" s="668">
        <v>8112</v>
      </c>
      <c r="L38" s="665">
        <v>0.91043771043771049</v>
      </c>
      <c r="M38" s="665">
        <v>169</v>
      </c>
      <c r="N38" s="668">
        <v>44</v>
      </c>
      <c r="O38" s="668">
        <v>7568</v>
      </c>
      <c r="P38" s="681">
        <v>0.84938271604938276</v>
      </c>
      <c r="Q38" s="669">
        <v>172</v>
      </c>
    </row>
    <row r="39" spans="1:17" ht="14.4" customHeight="1" x14ac:dyDescent="0.3">
      <c r="A39" s="664" t="s">
        <v>4211</v>
      </c>
      <c r="B39" s="665" t="s">
        <v>559</v>
      </c>
      <c r="C39" s="665" t="s">
        <v>4224</v>
      </c>
      <c r="D39" s="665" t="s">
        <v>4279</v>
      </c>
      <c r="E39" s="665" t="s">
        <v>4280</v>
      </c>
      <c r="F39" s="668">
        <v>92</v>
      </c>
      <c r="G39" s="668">
        <v>3220</v>
      </c>
      <c r="H39" s="665">
        <v>1</v>
      </c>
      <c r="I39" s="665">
        <v>35</v>
      </c>
      <c r="J39" s="668">
        <v>69</v>
      </c>
      <c r="K39" s="668">
        <v>2484</v>
      </c>
      <c r="L39" s="665">
        <v>0.77142857142857146</v>
      </c>
      <c r="M39" s="665">
        <v>36</v>
      </c>
      <c r="N39" s="668">
        <v>134</v>
      </c>
      <c r="O39" s="668">
        <v>4958</v>
      </c>
      <c r="P39" s="681">
        <v>1.539751552795031</v>
      </c>
      <c r="Q39" s="669">
        <v>37</v>
      </c>
    </row>
    <row r="40" spans="1:17" ht="14.4" customHeight="1" x14ac:dyDescent="0.3">
      <c r="A40" s="664" t="s">
        <v>4211</v>
      </c>
      <c r="B40" s="665" t="s">
        <v>559</v>
      </c>
      <c r="C40" s="665" t="s">
        <v>4224</v>
      </c>
      <c r="D40" s="665" t="s">
        <v>4281</v>
      </c>
      <c r="E40" s="665" t="s">
        <v>4282</v>
      </c>
      <c r="F40" s="668">
        <v>54</v>
      </c>
      <c r="G40" s="668">
        <v>4374</v>
      </c>
      <c r="H40" s="665">
        <v>1</v>
      </c>
      <c r="I40" s="665">
        <v>81</v>
      </c>
      <c r="J40" s="668">
        <v>60</v>
      </c>
      <c r="K40" s="668">
        <v>4920</v>
      </c>
      <c r="L40" s="665">
        <v>1.1248285322359397</v>
      </c>
      <c r="M40" s="665">
        <v>82</v>
      </c>
      <c r="N40" s="668">
        <v>40</v>
      </c>
      <c r="O40" s="668">
        <v>3440</v>
      </c>
      <c r="P40" s="681">
        <v>0.78646547782350251</v>
      </c>
      <c r="Q40" s="669">
        <v>86</v>
      </c>
    </row>
    <row r="41" spans="1:17" ht="14.4" customHeight="1" x14ac:dyDescent="0.3">
      <c r="A41" s="664" t="s">
        <v>4211</v>
      </c>
      <c r="B41" s="665" t="s">
        <v>559</v>
      </c>
      <c r="C41" s="665" t="s">
        <v>4224</v>
      </c>
      <c r="D41" s="665" t="s">
        <v>4283</v>
      </c>
      <c r="E41" s="665" t="s">
        <v>4284</v>
      </c>
      <c r="F41" s="668"/>
      <c r="G41" s="668"/>
      <c r="H41" s="665"/>
      <c r="I41" s="665"/>
      <c r="J41" s="668"/>
      <c r="K41" s="668"/>
      <c r="L41" s="665"/>
      <c r="M41" s="665"/>
      <c r="N41" s="668">
        <v>4</v>
      </c>
      <c r="O41" s="668">
        <v>128</v>
      </c>
      <c r="P41" s="681"/>
      <c r="Q41" s="669">
        <v>32</v>
      </c>
    </row>
    <row r="42" spans="1:17" ht="14.4" customHeight="1" x14ac:dyDescent="0.3">
      <c r="A42" s="664" t="s">
        <v>4211</v>
      </c>
      <c r="B42" s="665" t="s">
        <v>559</v>
      </c>
      <c r="C42" s="665" t="s">
        <v>4224</v>
      </c>
      <c r="D42" s="665" t="s">
        <v>4285</v>
      </c>
      <c r="E42" s="665" t="s">
        <v>4286</v>
      </c>
      <c r="F42" s="668">
        <v>1</v>
      </c>
      <c r="G42" s="668">
        <v>141</v>
      </c>
      <c r="H42" s="665">
        <v>1</v>
      </c>
      <c r="I42" s="665">
        <v>141</v>
      </c>
      <c r="J42" s="668">
        <v>2</v>
      </c>
      <c r="K42" s="668">
        <v>258</v>
      </c>
      <c r="L42" s="665">
        <v>1.8297872340425532</v>
      </c>
      <c r="M42" s="665">
        <v>129</v>
      </c>
      <c r="N42" s="668">
        <v>1</v>
      </c>
      <c r="O42" s="668">
        <v>131</v>
      </c>
      <c r="P42" s="681">
        <v>0.92907801418439717</v>
      </c>
      <c r="Q42" s="669">
        <v>131</v>
      </c>
    </row>
    <row r="43" spans="1:17" ht="14.4" customHeight="1" x14ac:dyDescent="0.3">
      <c r="A43" s="664" t="s">
        <v>4211</v>
      </c>
      <c r="B43" s="665" t="s">
        <v>559</v>
      </c>
      <c r="C43" s="665" t="s">
        <v>4224</v>
      </c>
      <c r="D43" s="665" t="s">
        <v>4287</v>
      </c>
      <c r="E43" s="665" t="s">
        <v>4288</v>
      </c>
      <c r="F43" s="668">
        <v>38</v>
      </c>
      <c r="G43" s="668">
        <v>7828</v>
      </c>
      <c r="H43" s="665">
        <v>1</v>
      </c>
      <c r="I43" s="665">
        <v>206</v>
      </c>
      <c r="J43" s="668">
        <v>18</v>
      </c>
      <c r="K43" s="668">
        <v>3780</v>
      </c>
      <c r="L43" s="665">
        <v>0.48288196218702095</v>
      </c>
      <c r="M43" s="665">
        <v>210</v>
      </c>
      <c r="N43" s="668">
        <v>5</v>
      </c>
      <c r="O43" s="668">
        <v>1110</v>
      </c>
      <c r="P43" s="681">
        <v>0.14179867143587124</v>
      </c>
      <c r="Q43" s="669">
        <v>222</v>
      </c>
    </row>
    <row r="44" spans="1:17" ht="14.4" customHeight="1" x14ac:dyDescent="0.3">
      <c r="A44" s="664" t="s">
        <v>4211</v>
      </c>
      <c r="B44" s="665" t="s">
        <v>559</v>
      </c>
      <c r="C44" s="665" t="s">
        <v>4224</v>
      </c>
      <c r="D44" s="665" t="s">
        <v>4289</v>
      </c>
      <c r="E44" s="665" t="s">
        <v>4290</v>
      </c>
      <c r="F44" s="668">
        <v>3</v>
      </c>
      <c r="G44" s="668">
        <v>2202</v>
      </c>
      <c r="H44" s="665">
        <v>1</v>
      </c>
      <c r="I44" s="665">
        <v>734</v>
      </c>
      <c r="J44" s="668">
        <v>3</v>
      </c>
      <c r="K44" s="668">
        <v>2220</v>
      </c>
      <c r="L44" s="665">
        <v>1.0081743869209809</v>
      </c>
      <c r="M44" s="665">
        <v>740</v>
      </c>
      <c r="N44" s="668">
        <v>1</v>
      </c>
      <c r="O44" s="668">
        <v>753</v>
      </c>
      <c r="P44" s="681">
        <v>0.34196185286103542</v>
      </c>
      <c r="Q44" s="669">
        <v>753</v>
      </c>
    </row>
    <row r="45" spans="1:17" ht="14.4" customHeight="1" x14ac:dyDescent="0.3">
      <c r="A45" s="664" t="s">
        <v>4211</v>
      </c>
      <c r="B45" s="665" t="s">
        <v>559</v>
      </c>
      <c r="C45" s="665" t="s">
        <v>4224</v>
      </c>
      <c r="D45" s="665" t="s">
        <v>4291</v>
      </c>
      <c r="E45" s="665" t="s">
        <v>4292</v>
      </c>
      <c r="F45" s="668">
        <v>1</v>
      </c>
      <c r="G45" s="668">
        <v>431</v>
      </c>
      <c r="H45" s="665">
        <v>1</v>
      </c>
      <c r="I45" s="665">
        <v>431</v>
      </c>
      <c r="J45" s="668">
        <v>1</v>
      </c>
      <c r="K45" s="668">
        <v>436</v>
      </c>
      <c r="L45" s="665">
        <v>1.011600928074246</v>
      </c>
      <c r="M45" s="665">
        <v>436</v>
      </c>
      <c r="N45" s="668"/>
      <c r="O45" s="668"/>
      <c r="P45" s="681"/>
      <c r="Q45" s="669"/>
    </row>
    <row r="46" spans="1:17" ht="14.4" customHeight="1" x14ac:dyDescent="0.3">
      <c r="A46" s="664" t="s">
        <v>4211</v>
      </c>
      <c r="B46" s="665" t="s">
        <v>559</v>
      </c>
      <c r="C46" s="665" t="s">
        <v>4224</v>
      </c>
      <c r="D46" s="665" t="s">
        <v>4293</v>
      </c>
      <c r="E46" s="665" t="s">
        <v>4294</v>
      </c>
      <c r="F46" s="668">
        <v>2</v>
      </c>
      <c r="G46" s="668">
        <v>670</v>
      </c>
      <c r="H46" s="665">
        <v>1</v>
      </c>
      <c r="I46" s="665">
        <v>335</v>
      </c>
      <c r="J46" s="668"/>
      <c r="K46" s="668"/>
      <c r="L46" s="665"/>
      <c r="M46" s="665"/>
      <c r="N46" s="668"/>
      <c r="O46" s="668"/>
      <c r="P46" s="681"/>
      <c r="Q46" s="669"/>
    </row>
    <row r="47" spans="1:17" ht="14.4" customHeight="1" x14ac:dyDescent="0.3">
      <c r="A47" s="664" t="s">
        <v>4211</v>
      </c>
      <c r="B47" s="665" t="s">
        <v>559</v>
      </c>
      <c r="C47" s="665" t="s">
        <v>4224</v>
      </c>
      <c r="D47" s="665" t="s">
        <v>4295</v>
      </c>
      <c r="E47" s="665" t="s">
        <v>4296</v>
      </c>
      <c r="F47" s="668">
        <v>16</v>
      </c>
      <c r="G47" s="668">
        <v>16688</v>
      </c>
      <c r="H47" s="665">
        <v>1</v>
      </c>
      <c r="I47" s="665">
        <v>1043</v>
      </c>
      <c r="J47" s="668">
        <v>13</v>
      </c>
      <c r="K47" s="668">
        <v>13650</v>
      </c>
      <c r="L47" s="665">
        <v>0.81795302013422821</v>
      </c>
      <c r="M47" s="665">
        <v>1050</v>
      </c>
      <c r="N47" s="668">
        <v>9</v>
      </c>
      <c r="O47" s="668">
        <v>9567</v>
      </c>
      <c r="P47" s="681">
        <v>0.57328619367209976</v>
      </c>
      <c r="Q47" s="669">
        <v>1063</v>
      </c>
    </row>
    <row r="48" spans="1:17" ht="14.4" customHeight="1" x14ac:dyDescent="0.3">
      <c r="A48" s="664" t="s">
        <v>4211</v>
      </c>
      <c r="B48" s="665" t="s">
        <v>559</v>
      </c>
      <c r="C48" s="665" t="s">
        <v>4224</v>
      </c>
      <c r="D48" s="665" t="s">
        <v>4297</v>
      </c>
      <c r="E48" s="665" t="s">
        <v>4298</v>
      </c>
      <c r="F48" s="668">
        <v>2</v>
      </c>
      <c r="G48" s="668">
        <v>236</v>
      </c>
      <c r="H48" s="665">
        <v>1</v>
      </c>
      <c r="I48" s="665">
        <v>118</v>
      </c>
      <c r="J48" s="668"/>
      <c r="K48" s="668"/>
      <c r="L48" s="665"/>
      <c r="M48" s="665"/>
      <c r="N48" s="668"/>
      <c r="O48" s="668"/>
      <c r="P48" s="681"/>
      <c r="Q48" s="669"/>
    </row>
    <row r="49" spans="1:17" ht="14.4" customHeight="1" x14ac:dyDescent="0.3">
      <c r="A49" s="664" t="s">
        <v>4211</v>
      </c>
      <c r="B49" s="665" t="s">
        <v>559</v>
      </c>
      <c r="C49" s="665" t="s">
        <v>4224</v>
      </c>
      <c r="D49" s="665" t="s">
        <v>4299</v>
      </c>
      <c r="E49" s="665" t="s">
        <v>4300</v>
      </c>
      <c r="F49" s="668">
        <v>8</v>
      </c>
      <c r="G49" s="668">
        <v>2752</v>
      </c>
      <c r="H49" s="665">
        <v>1</v>
      </c>
      <c r="I49" s="665">
        <v>344</v>
      </c>
      <c r="J49" s="668">
        <v>7</v>
      </c>
      <c r="K49" s="668">
        <v>2443</v>
      </c>
      <c r="L49" s="665">
        <v>0.88771802325581395</v>
      </c>
      <c r="M49" s="665">
        <v>349</v>
      </c>
      <c r="N49" s="668"/>
      <c r="O49" s="668"/>
      <c r="P49" s="681"/>
      <c r="Q49" s="669"/>
    </row>
    <row r="50" spans="1:17" ht="14.4" customHeight="1" x14ac:dyDescent="0.3">
      <c r="A50" s="664" t="s">
        <v>4211</v>
      </c>
      <c r="B50" s="665" t="s">
        <v>559</v>
      </c>
      <c r="C50" s="665" t="s">
        <v>4224</v>
      </c>
      <c r="D50" s="665" t="s">
        <v>4301</v>
      </c>
      <c r="E50" s="665" t="s">
        <v>4302</v>
      </c>
      <c r="F50" s="668"/>
      <c r="G50" s="668"/>
      <c r="H50" s="665"/>
      <c r="I50" s="665"/>
      <c r="J50" s="668"/>
      <c r="K50" s="668"/>
      <c r="L50" s="665"/>
      <c r="M50" s="665"/>
      <c r="N50" s="668">
        <v>13</v>
      </c>
      <c r="O50" s="668">
        <v>767</v>
      </c>
      <c r="P50" s="681"/>
      <c r="Q50" s="669">
        <v>59</v>
      </c>
    </row>
    <row r="51" spans="1:17" ht="14.4" customHeight="1" x14ac:dyDescent="0.3">
      <c r="A51" s="664" t="s">
        <v>4211</v>
      </c>
      <c r="B51" s="665" t="s">
        <v>559</v>
      </c>
      <c r="C51" s="665" t="s">
        <v>4224</v>
      </c>
      <c r="D51" s="665" t="s">
        <v>4303</v>
      </c>
      <c r="E51" s="665" t="s">
        <v>4304</v>
      </c>
      <c r="F51" s="668">
        <v>5</v>
      </c>
      <c r="G51" s="668">
        <v>560</v>
      </c>
      <c r="H51" s="665">
        <v>1</v>
      </c>
      <c r="I51" s="665">
        <v>112</v>
      </c>
      <c r="J51" s="668">
        <v>39</v>
      </c>
      <c r="K51" s="668">
        <v>4446</v>
      </c>
      <c r="L51" s="665">
        <v>7.9392857142857141</v>
      </c>
      <c r="M51" s="665">
        <v>114</v>
      </c>
      <c r="N51" s="668">
        <v>58</v>
      </c>
      <c r="O51" s="668">
        <v>7076</v>
      </c>
      <c r="P51" s="681">
        <v>12.635714285714286</v>
      </c>
      <c r="Q51" s="669">
        <v>122</v>
      </c>
    </row>
    <row r="52" spans="1:17" ht="14.4" customHeight="1" x14ac:dyDescent="0.3">
      <c r="A52" s="664" t="s">
        <v>4211</v>
      </c>
      <c r="B52" s="665" t="s">
        <v>559</v>
      </c>
      <c r="C52" s="665" t="s">
        <v>4224</v>
      </c>
      <c r="D52" s="665" t="s">
        <v>4305</v>
      </c>
      <c r="E52" s="665" t="s">
        <v>4306</v>
      </c>
      <c r="F52" s="668">
        <v>11</v>
      </c>
      <c r="G52" s="668">
        <v>1947</v>
      </c>
      <c r="H52" s="665">
        <v>1</v>
      </c>
      <c r="I52" s="665">
        <v>177</v>
      </c>
      <c r="J52" s="668">
        <v>16</v>
      </c>
      <c r="K52" s="668">
        <v>2864</v>
      </c>
      <c r="L52" s="665">
        <v>1.4709809964047251</v>
      </c>
      <c r="M52" s="665">
        <v>179</v>
      </c>
      <c r="N52" s="668">
        <v>13</v>
      </c>
      <c r="O52" s="668">
        <v>2379</v>
      </c>
      <c r="P52" s="681">
        <v>1.221879815100154</v>
      </c>
      <c r="Q52" s="669">
        <v>183</v>
      </c>
    </row>
    <row r="53" spans="1:17" ht="14.4" customHeight="1" x14ac:dyDescent="0.3">
      <c r="A53" s="664" t="s">
        <v>4211</v>
      </c>
      <c r="B53" s="665" t="s">
        <v>559</v>
      </c>
      <c r="C53" s="665" t="s">
        <v>4224</v>
      </c>
      <c r="D53" s="665" t="s">
        <v>4307</v>
      </c>
      <c r="E53" s="665" t="s">
        <v>4308</v>
      </c>
      <c r="F53" s="668"/>
      <c r="G53" s="668"/>
      <c r="H53" s="665"/>
      <c r="I53" s="665"/>
      <c r="J53" s="668"/>
      <c r="K53" s="668"/>
      <c r="L53" s="665"/>
      <c r="M53" s="665"/>
      <c r="N53" s="668">
        <v>2</v>
      </c>
      <c r="O53" s="668">
        <v>1296</v>
      </c>
      <c r="P53" s="681"/>
      <c r="Q53" s="669">
        <v>648</v>
      </c>
    </row>
    <row r="54" spans="1:17" ht="14.4" customHeight="1" x14ac:dyDescent="0.3">
      <c r="A54" s="664" t="s">
        <v>4211</v>
      </c>
      <c r="B54" s="665" t="s">
        <v>559</v>
      </c>
      <c r="C54" s="665" t="s">
        <v>4224</v>
      </c>
      <c r="D54" s="665" t="s">
        <v>4309</v>
      </c>
      <c r="E54" s="665" t="s">
        <v>4310</v>
      </c>
      <c r="F54" s="668">
        <v>1</v>
      </c>
      <c r="G54" s="668">
        <v>1277</v>
      </c>
      <c r="H54" s="665">
        <v>1</v>
      </c>
      <c r="I54" s="665">
        <v>1277</v>
      </c>
      <c r="J54" s="668"/>
      <c r="K54" s="668"/>
      <c r="L54" s="665"/>
      <c r="M54" s="665"/>
      <c r="N54" s="668">
        <v>1</v>
      </c>
      <c r="O54" s="668">
        <v>1307</v>
      </c>
      <c r="P54" s="681">
        <v>1.0234925606891152</v>
      </c>
      <c r="Q54" s="669">
        <v>1307</v>
      </c>
    </row>
    <row r="55" spans="1:17" ht="14.4" customHeight="1" x14ac:dyDescent="0.3">
      <c r="A55" s="664" t="s">
        <v>4211</v>
      </c>
      <c r="B55" s="665" t="s">
        <v>559</v>
      </c>
      <c r="C55" s="665" t="s">
        <v>4224</v>
      </c>
      <c r="D55" s="665" t="s">
        <v>4311</v>
      </c>
      <c r="E55" s="665" t="s">
        <v>4312</v>
      </c>
      <c r="F55" s="668">
        <v>8</v>
      </c>
      <c r="G55" s="668">
        <v>3024</v>
      </c>
      <c r="H55" s="665">
        <v>1</v>
      </c>
      <c r="I55" s="665">
        <v>378</v>
      </c>
      <c r="J55" s="668"/>
      <c r="K55" s="668"/>
      <c r="L55" s="665"/>
      <c r="M55" s="665"/>
      <c r="N55" s="668"/>
      <c r="O55" s="668"/>
      <c r="P55" s="681"/>
      <c r="Q55" s="669"/>
    </row>
    <row r="56" spans="1:17" ht="14.4" customHeight="1" x14ac:dyDescent="0.3">
      <c r="A56" s="664" t="s">
        <v>4211</v>
      </c>
      <c r="B56" s="665" t="s">
        <v>559</v>
      </c>
      <c r="C56" s="665" t="s">
        <v>4224</v>
      </c>
      <c r="D56" s="665" t="s">
        <v>4313</v>
      </c>
      <c r="E56" s="665" t="s">
        <v>4314</v>
      </c>
      <c r="F56" s="668">
        <v>9</v>
      </c>
      <c r="G56" s="668">
        <v>2295</v>
      </c>
      <c r="H56" s="665">
        <v>1</v>
      </c>
      <c r="I56" s="665">
        <v>255</v>
      </c>
      <c r="J56" s="668">
        <v>2</v>
      </c>
      <c r="K56" s="668">
        <v>520</v>
      </c>
      <c r="L56" s="665">
        <v>0.22657952069716775</v>
      </c>
      <c r="M56" s="665">
        <v>260</v>
      </c>
      <c r="N56" s="668">
        <v>7</v>
      </c>
      <c r="O56" s="668">
        <v>1876</v>
      </c>
      <c r="P56" s="681">
        <v>0.81742919389978208</v>
      </c>
      <c r="Q56" s="669">
        <v>268</v>
      </c>
    </row>
    <row r="57" spans="1:17" ht="14.4" customHeight="1" x14ac:dyDescent="0.3">
      <c r="A57" s="664" t="s">
        <v>4211</v>
      </c>
      <c r="B57" s="665" t="s">
        <v>559</v>
      </c>
      <c r="C57" s="665" t="s">
        <v>4224</v>
      </c>
      <c r="D57" s="665" t="s">
        <v>4315</v>
      </c>
      <c r="E57" s="665" t="s">
        <v>4316</v>
      </c>
      <c r="F57" s="668">
        <v>4</v>
      </c>
      <c r="G57" s="668">
        <v>456</v>
      </c>
      <c r="H57" s="665">
        <v>1</v>
      </c>
      <c r="I57" s="665">
        <v>114</v>
      </c>
      <c r="J57" s="668">
        <v>14</v>
      </c>
      <c r="K57" s="668">
        <v>1624</v>
      </c>
      <c r="L57" s="665">
        <v>3.5614035087719298</v>
      </c>
      <c r="M57" s="665">
        <v>116</v>
      </c>
      <c r="N57" s="668">
        <v>8</v>
      </c>
      <c r="O57" s="668">
        <v>960</v>
      </c>
      <c r="P57" s="681">
        <v>2.1052631578947367</v>
      </c>
      <c r="Q57" s="669">
        <v>120</v>
      </c>
    </row>
    <row r="58" spans="1:17" ht="14.4" customHeight="1" x14ac:dyDescent="0.3">
      <c r="A58" s="664" t="s">
        <v>4211</v>
      </c>
      <c r="B58" s="665" t="s">
        <v>559</v>
      </c>
      <c r="C58" s="665" t="s">
        <v>4224</v>
      </c>
      <c r="D58" s="665" t="s">
        <v>4317</v>
      </c>
      <c r="E58" s="665" t="s">
        <v>4318</v>
      </c>
      <c r="F58" s="668"/>
      <c r="G58" s="668"/>
      <c r="H58" s="665"/>
      <c r="I58" s="665"/>
      <c r="J58" s="668"/>
      <c r="K58" s="668"/>
      <c r="L58" s="665"/>
      <c r="M58" s="665"/>
      <c r="N58" s="668">
        <v>1</v>
      </c>
      <c r="O58" s="668">
        <v>948</v>
      </c>
      <c r="P58" s="681"/>
      <c r="Q58" s="669">
        <v>948</v>
      </c>
    </row>
    <row r="59" spans="1:17" ht="14.4" customHeight="1" x14ac:dyDescent="0.3">
      <c r="A59" s="664" t="s">
        <v>4211</v>
      </c>
      <c r="B59" s="665" t="s">
        <v>559</v>
      </c>
      <c r="C59" s="665" t="s">
        <v>4224</v>
      </c>
      <c r="D59" s="665" t="s">
        <v>4319</v>
      </c>
      <c r="E59" s="665" t="s">
        <v>4320</v>
      </c>
      <c r="F59" s="668">
        <v>36</v>
      </c>
      <c r="G59" s="668">
        <v>6660</v>
      </c>
      <c r="H59" s="665">
        <v>1</v>
      </c>
      <c r="I59" s="665">
        <v>185</v>
      </c>
      <c r="J59" s="668">
        <v>25</v>
      </c>
      <c r="K59" s="668">
        <v>4700</v>
      </c>
      <c r="L59" s="665">
        <v>0.70570570570570568</v>
      </c>
      <c r="M59" s="665">
        <v>188</v>
      </c>
      <c r="N59" s="668">
        <v>20</v>
      </c>
      <c r="O59" s="668">
        <v>4000</v>
      </c>
      <c r="P59" s="681">
        <v>0.60060060060060061</v>
      </c>
      <c r="Q59" s="669">
        <v>200</v>
      </c>
    </row>
    <row r="60" spans="1:17" ht="14.4" customHeight="1" x14ac:dyDescent="0.3">
      <c r="A60" s="664" t="s">
        <v>4211</v>
      </c>
      <c r="B60" s="665" t="s">
        <v>568</v>
      </c>
      <c r="C60" s="665" t="s">
        <v>4212</v>
      </c>
      <c r="D60" s="665" t="s">
        <v>4213</v>
      </c>
      <c r="E60" s="665" t="s">
        <v>4214</v>
      </c>
      <c r="F60" s="668"/>
      <c r="G60" s="668"/>
      <c r="H60" s="665"/>
      <c r="I60" s="665"/>
      <c r="J60" s="668"/>
      <c r="K60" s="668"/>
      <c r="L60" s="665"/>
      <c r="M60" s="665"/>
      <c r="N60" s="668">
        <v>0.2</v>
      </c>
      <c r="O60" s="668">
        <v>30.2</v>
      </c>
      <c r="P60" s="681"/>
      <c r="Q60" s="669">
        <v>151</v>
      </c>
    </row>
    <row r="61" spans="1:17" ht="14.4" customHeight="1" x14ac:dyDescent="0.3">
      <c r="A61" s="664" t="s">
        <v>4211</v>
      </c>
      <c r="B61" s="665" t="s">
        <v>568</v>
      </c>
      <c r="C61" s="665" t="s">
        <v>4212</v>
      </c>
      <c r="D61" s="665" t="s">
        <v>4321</v>
      </c>
      <c r="E61" s="665" t="s">
        <v>4322</v>
      </c>
      <c r="F61" s="668">
        <v>0.5</v>
      </c>
      <c r="G61" s="668">
        <v>49.05</v>
      </c>
      <c r="H61" s="665">
        <v>1</v>
      </c>
      <c r="I61" s="665">
        <v>98.1</v>
      </c>
      <c r="J61" s="668">
        <v>0.1</v>
      </c>
      <c r="K61" s="668">
        <v>9.3800000000000008</v>
      </c>
      <c r="L61" s="665">
        <v>0.19123343527013253</v>
      </c>
      <c r="M61" s="665">
        <v>93.8</v>
      </c>
      <c r="N61" s="668"/>
      <c r="O61" s="668"/>
      <c r="P61" s="681"/>
      <c r="Q61" s="669"/>
    </row>
    <row r="62" spans="1:17" ht="14.4" customHeight="1" x14ac:dyDescent="0.3">
      <c r="A62" s="664" t="s">
        <v>4211</v>
      </c>
      <c r="B62" s="665" t="s">
        <v>568</v>
      </c>
      <c r="C62" s="665" t="s">
        <v>4212</v>
      </c>
      <c r="D62" s="665" t="s">
        <v>4217</v>
      </c>
      <c r="E62" s="665" t="s">
        <v>4218</v>
      </c>
      <c r="F62" s="668">
        <v>3.8000000000000003</v>
      </c>
      <c r="G62" s="668">
        <v>204.25</v>
      </c>
      <c r="H62" s="665">
        <v>1</v>
      </c>
      <c r="I62" s="665">
        <v>53.749999999999993</v>
      </c>
      <c r="J62" s="668">
        <v>4.2</v>
      </c>
      <c r="K62" s="668">
        <v>215.88</v>
      </c>
      <c r="L62" s="665">
        <v>1.0569400244798042</v>
      </c>
      <c r="M62" s="665">
        <v>51.4</v>
      </c>
      <c r="N62" s="668">
        <v>5.6</v>
      </c>
      <c r="O62" s="668">
        <v>287.83999999999997</v>
      </c>
      <c r="P62" s="681">
        <v>1.4092533659730722</v>
      </c>
      <c r="Q62" s="669">
        <v>51.4</v>
      </c>
    </row>
    <row r="63" spans="1:17" ht="14.4" customHeight="1" x14ac:dyDescent="0.3">
      <c r="A63" s="664" t="s">
        <v>4211</v>
      </c>
      <c r="B63" s="665" t="s">
        <v>568</v>
      </c>
      <c r="C63" s="665" t="s">
        <v>4212</v>
      </c>
      <c r="D63" s="665" t="s">
        <v>4323</v>
      </c>
      <c r="E63" s="665" t="s">
        <v>4324</v>
      </c>
      <c r="F63" s="668"/>
      <c r="G63" s="668"/>
      <c r="H63" s="665"/>
      <c r="I63" s="665"/>
      <c r="J63" s="668">
        <v>1</v>
      </c>
      <c r="K63" s="668">
        <v>57.27</v>
      </c>
      <c r="L63" s="665"/>
      <c r="M63" s="665">
        <v>57.27</v>
      </c>
      <c r="N63" s="668"/>
      <c r="O63" s="668"/>
      <c r="P63" s="681"/>
      <c r="Q63" s="669"/>
    </row>
    <row r="64" spans="1:17" ht="14.4" customHeight="1" x14ac:dyDescent="0.3">
      <c r="A64" s="664" t="s">
        <v>4211</v>
      </c>
      <c r="B64" s="665" t="s">
        <v>568</v>
      </c>
      <c r="C64" s="665" t="s">
        <v>4221</v>
      </c>
      <c r="D64" s="665" t="s">
        <v>4325</v>
      </c>
      <c r="E64" s="665" t="s">
        <v>4326</v>
      </c>
      <c r="F64" s="668"/>
      <c r="G64" s="668"/>
      <c r="H64" s="665"/>
      <c r="I64" s="665"/>
      <c r="J64" s="668">
        <v>1</v>
      </c>
      <c r="K64" s="668">
        <v>3714.22</v>
      </c>
      <c r="L64" s="665"/>
      <c r="M64" s="665">
        <v>3714.22</v>
      </c>
      <c r="N64" s="668">
        <v>1</v>
      </c>
      <c r="O64" s="668">
        <v>3714.22</v>
      </c>
      <c r="P64" s="681"/>
      <c r="Q64" s="669">
        <v>3714.22</v>
      </c>
    </row>
    <row r="65" spans="1:17" ht="14.4" customHeight="1" x14ac:dyDescent="0.3">
      <c r="A65" s="664" t="s">
        <v>4211</v>
      </c>
      <c r="B65" s="665" t="s">
        <v>568</v>
      </c>
      <c r="C65" s="665" t="s">
        <v>4224</v>
      </c>
      <c r="D65" s="665" t="s">
        <v>4225</v>
      </c>
      <c r="E65" s="665" t="s">
        <v>4226</v>
      </c>
      <c r="F65" s="668">
        <v>25</v>
      </c>
      <c r="G65" s="668">
        <v>3900</v>
      </c>
      <c r="H65" s="665">
        <v>1</v>
      </c>
      <c r="I65" s="665">
        <v>156</v>
      </c>
      <c r="J65" s="668">
        <v>28</v>
      </c>
      <c r="K65" s="668">
        <v>4032</v>
      </c>
      <c r="L65" s="665">
        <v>1.0338461538461539</v>
      </c>
      <c r="M65" s="665">
        <v>144</v>
      </c>
      <c r="N65" s="668">
        <v>28</v>
      </c>
      <c r="O65" s="668">
        <v>4088</v>
      </c>
      <c r="P65" s="681">
        <v>1.0482051282051281</v>
      </c>
      <c r="Q65" s="669">
        <v>146</v>
      </c>
    </row>
    <row r="66" spans="1:17" ht="14.4" customHeight="1" x14ac:dyDescent="0.3">
      <c r="A66" s="664" t="s">
        <v>4211</v>
      </c>
      <c r="B66" s="665" t="s">
        <v>568</v>
      </c>
      <c r="C66" s="665" t="s">
        <v>4224</v>
      </c>
      <c r="D66" s="665" t="s">
        <v>4231</v>
      </c>
      <c r="E66" s="665" t="s">
        <v>4232</v>
      </c>
      <c r="F66" s="668">
        <v>35</v>
      </c>
      <c r="G66" s="668">
        <v>1190</v>
      </c>
      <c r="H66" s="665">
        <v>1</v>
      </c>
      <c r="I66" s="665">
        <v>34</v>
      </c>
      <c r="J66" s="668">
        <v>8</v>
      </c>
      <c r="K66" s="668">
        <v>280</v>
      </c>
      <c r="L66" s="665">
        <v>0.23529411764705882</v>
      </c>
      <c r="M66" s="665">
        <v>35</v>
      </c>
      <c r="N66" s="668">
        <v>18</v>
      </c>
      <c r="O66" s="668">
        <v>666</v>
      </c>
      <c r="P66" s="681">
        <v>0.5596638655462185</v>
      </c>
      <c r="Q66" s="669">
        <v>37</v>
      </c>
    </row>
    <row r="67" spans="1:17" ht="14.4" customHeight="1" x14ac:dyDescent="0.3">
      <c r="A67" s="664" t="s">
        <v>4211</v>
      </c>
      <c r="B67" s="665" t="s">
        <v>568</v>
      </c>
      <c r="C67" s="665" t="s">
        <v>4224</v>
      </c>
      <c r="D67" s="665" t="s">
        <v>4233</v>
      </c>
      <c r="E67" s="665" t="s">
        <v>4234</v>
      </c>
      <c r="F67" s="668">
        <v>10</v>
      </c>
      <c r="G67" s="668">
        <v>100</v>
      </c>
      <c r="H67" s="665">
        <v>1</v>
      </c>
      <c r="I67" s="665">
        <v>10</v>
      </c>
      <c r="J67" s="668">
        <v>20</v>
      </c>
      <c r="K67" s="668">
        <v>200</v>
      </c>
      <c r="L67" s="665">
        <v>2</v>
      </c>
      <c r="M67" s="665">
        <v>10</v>
      </c>
      <c r="N67" s="668">
        <v>30</v>
      </c>
      <c r="O67" s="668">
        <v>300</v>
      </c>
      <c r="P67" s="681">
        <v>3</v>
      </c>
      <c r="Q67" s="669">
        <v>10</v>
      </c>
    </row>
    <row r="68" spans="1:17" ht="14.4" customHeight="1" x14ac:dyDescent="0.3">
      <c r="A68" s="664" t="s">
        <v>4211</v>
      </c>
      <c r="B68" s="665" t="s">
        <v>568</v>
      </c>
      <c r="C68" s="665" t="s">
        <v>4224</v>
      </c>
      <c r="D68" s="665" t="s">
        <v>4239</v>
      </c>
      <c r="E68" s="665" t="s">
        <v>4240</v>
      </c>
      <c r="F68" s="668">
        <v>21</v>
      </c>
      <c r="G68" s="668">
        <v>1743</v>
      </c>
      <c r="H68" s="665">
        <v>1</v>
      </c>
      <c r="I68" s="665">
        <v>83</v>
      </c>
      <c r="J68" s="668">
        <v>32</v>
      </c>
      <c r="K68" s="668">
        <v>2688</v>
      </c>
      <c r="L68" s="665">
        <v>1.5421686746987953</v>
      </c>
      <c r="M68" s="665">
        <v>84</v>
      </c>
      <c r="N68" s="668">
        <v>25</v>
      </c>
      <c r="O68" s="668">
        <v>2200</v>
      </c>
      <c r="P68" s="681">
        <v>1.2621916236374067</v>
      </c>
      <c r="Q68" s="669">
        <v>88</v>
      </c>
    </row>
    <row r="69" spans="1:17" ht="14.4" customHeight="1" x14ac:dyDescent="0.3">
      <c r="A69" s="664" t="s">
        <v>4211</v>
      </c>
      <c r="B69" s="665" t="s">
        <v>568</v>
      </c>
      <c r="C69" s="665" t="s">
        <v>4224</v>
      </c>
      <c r="D69" s="665" t="s">
        <v>4241</v>
      </c>
      <c r="E69" s="665" t="s">
        <v>4242</v>
      </c>
      <c r="F69" s="668">
        <v>28</v>
      </c>
      <c r="G69" s="668">
        <v>17108</v>
      </c>
      <c r="H69" s="665">
        <v>1</v>
      </c>
      <c r="I69" s="665">
        <v>611</v>
      </c>
      <c r="J69" s="668">
        <v>39</v>
      </c>
      <c r="K69" s="668">
        <v>24063</v>
      </c>
      <c r="L69" s="665">
        <v>1.4065349544072949</v>
      </c>
      <c r="M69" s="665">
        <v>617</v>
      </c>
      <c r="N69" s="668">
        <v>25</v>
      </c>
      <c r="O69" s="668">
        <v>15750</v>
      </c>
      <c r="P69" s="681">
        <v>0.92062193126022918</v>
      </c>
      <c r="Q69" s="669">
        <v>630</v>
      </c>
    </row>
    <row r="70" spans="1:17" ht="14.4" customHeight="1" x14ac:dyDescent="0.3">
      <c r="A70" s="664" t="s">
        <v>4211</v>
      </c>
      <c r="B70" s="665" t="s">
        <v>568</v>
      </c>
      <c r="C70" s="665" t="s">
        <v>4224</v>
      </c>
      <c r="D70" s="665" t="s">
        <v>4243</v>
      </c>
      <c r="E70" s="665" t="s">
        <v>4244</v>
      </c>
      <c r="F70" s="668">
        <v>37</v>
      </c>
      <c r="G70" s="668">
        <v>14282</v>
      </c>
      <c r="H70" s="665">
        <v>1</v>
      </c>
      <c r="I70" s="665">
        <v>386</v>
      </c>
      <c r="J70" s="668">
        <v>48</v>
      </c>
      <c r="K70" s="668">
        <v>18624</v>
      </c>
      <c r="L70" s="665">
        <v>1.3040190449516875</v>
      </c>
      <c r="M70" s="665">
        <v>388</v>
      </c>
      <c r="N70" s="668">
        <v>30</v>
      </c>
      <c r="O70" s="668">
        <v>11760</v>
      </c>
      <c r="P70" s="681">
        <v>0.82341408766279234</v>
      </c>
      <c r="Q70" s="669">
        <v>392</v>
      </c>
    </row>
    <row r="71" spans="1:17" ht="14.4" customHeight="1" x14ac:dyDescent="0.3">
      <c r="A71" s="664" t="s">
        <v>4211</v>
      </c>
      <c r="B71" s="665" t="s">
        <v>568</v>
      </c>
      <c r="C71" s="665" t="s">
        <v>4224</v>
      </c>
      <c r="D71" s="665" t="s">
        <v>4245</v>
      </c>
      <c r="E71" s="665" t="s">
        <v>4246</v>
      </c>
      <c r="F71" s="668">
        <v>171</v>
      </c>
      <c r="G71" s="668">
        <v>6669</v>
      </c>
      <c r="H71" s="665">
        <v>1</v>
      </c>
      <c r="I71" s="665">
        <v>39</v>
      </c>
      <c r="J71" s="668">
        <v>175</v>
      </c>
      <c r="K71" s="668">
        <v>6825</v>
      </c>
      <c r="L71" s="665">
        <v>1.0233918128654971</v>
      </c>
      <c r="M71" s="665">
        <v>39</v>
      </c>
      <c r="N71" s="668">
        <v>172</v>
      </c>
      <c r="O71" s="668">
        <v>6708</v>
      </c>
      <c r="P71" s="681">
        <v>1.0058479532163742</v>
      </c>
      <c r="Q71" s="669">
        <v>39</v>
      </c>
    </row>
    <row r="72" spans="1:17" ht="14.4" customHeight="1" x14ac:dyDescent="0.3">
      <c r="A72" s="664" t="s">
        <v>4211</v>
      </c>
      <c r="B72" s="665" t="s">
        <v>568</v>
      </c>
      <c r="C72" s="665" t="s">
        <v>4224</v>
      </c>
      <c r="D72" s="665" t="s">
        <v>4327</v>
      </c>
      <c r="E72" s="665" t="s">
        <v>4328</v>
      </c>
      <c r="F72" s="668"/>
      <c r="G72" s="668"/>
      <c r="H72" s="665"/>
      <c r="I72" s="665"/>
      <c r="J72" s="668">
        <v>2</v>
      </c>
      <c r="K72" s="668">
        <v>35310</v>
      </c>
      <c r="L72" s="665"/>
      <c r="M72" s="665">
        <v>17655</v>
      </c>
      <c r="N72" s="668"/>
      <c r="O72" s="668"/>
      <c r="P72" s="681"/>
      <c r="Q72" s="669"/>
    </row>
    <row r="73" spans="1:17" ht="14.4" customHeight="1" x14ac:dyDescent="0.3">
      <c r="A73" s="664" t="s">
        <v>4211</v>
      </c>
      <c r="B73" s="665" t="s">
        <v>568</v>
      </c>
      <c r="C73" s="665" t="s">
        <v>4224</v>
      </c>
      <c r="D73" s="665" t="s">
        <v>4329</v>
      </c>
      <c r="E73" s="665" t="s">
        <v>4330</v>
      </c>
      <c r="F73" s="668"/>
      <c r="G73" s="668"/>
      <c r="H73" s="665"/>
      <c r="I73" s="665"/>
      <c r="J73" s="668"/>
      <c r="K73" s="668"/>
      <c r="L73" s="665"/>
      <c r="M73" s="665"/>
      <c r="N73" s="668">
        <v>1</v>
      </c>
      <c r="O73" s="668">
        <v>586</v>
      </c>
      <c r="P73" s="681"/>
      <c r="Q73" s="669">
        <v>586</v>
      </c>
    </row>
    <row r="74" spans="1:17" ht="14.4" customHeight="1" x14ac:dyDescent="0.3">
      <c r="A74" s="664" t="s">
        <v>4211</v>
      </c>
      <c r="B74" s="665" t="s">
        <v>568</v>
      </c>
      <c r="C74" s="665" t="s">
        <v>4224</v>
      </c>
      <c r="D74" s="665" t="s">
        <v>4331</v>
      </c>
      <c r="E74" s="665" t="s">
        <v>4332</v>
      </c>
      <c r="F74" s="668"/>
      <c r="G74" s="668"/>
      <c r="H74" s="665"/>
      <c r="I74" s="665"/>
      <c r="J74" s="668">
        <v>1</v>
      </c>
      <c r="K74" s="668">
        <v>1689</v>
      </c>
      <c r="L74" s="665"/>
      <c r="M74" s="665">
        <v>1689</v>
      </c>
      <c r="N74" s="668">
        <v>2</v>
      </c>
      <c r="O74" s="668">
        <v>3402</v>
      </c>
      <c r="P74" s="681"/>
      <c r="Q74" s="669">
        <v>1701</v>
      </c>
    </row>
    <row r="75" spans="1:17" ht="14.4" customHeight="1" x14ac:dyDescent="0.3">
      <c r="A75" s="664" t="s">
        <v>4211</v>
      </c>
      <c r="B75" s="665" t="s">
        <v>568</v>
      </c>
      <c r="C75" s="665" t="s">
        <v>4224</v>
      </c>
      <c r="D75" s="665" t="s">
        <v>4333</v>
      </c>
      <c r="E75" s="665" t="s">
        <v>4334</v>
      </c>
      <c r="F75" s="668"/>
      <c r="G75" s="668"/>
      <c r="H75" s="665"/>
      <c r="I75" s="665"/>
      <c r="J75" s="668"/>
      <c r="K75" s="668"/>
      <c r="L75" s="665"/>
      <c r="M75" s="665"/>
      <c r="N75" s="668">
        <v>1</v>
      </c>
      <c r="O75" s="668">
        <v>704</v>
      </c>
      <c r="P75" s="681"/>
      <c r="Q75" s="669">
        <v>704</v>
      </c>
    </row>
    <row r="76" spans="1:17" ht="14.4" customHeight="1" x14ac:dyDescent="0.3">
      <c r="A76" s="664" t="s">
        <v>4211</v>
      </c>
      <c r="B76" s="665" t="s">
        <v>568</v>
      </c>
      <c r="C76" s="665" t="s">
        <v>4224</v>
      </c>
      <c r="D76" s="665" t="s">
        <v>4247</v>
      </c>
      <c r="E76" s="665" t="s">
        <v>4248</v>
      </c>
      <c r="F76" s="668">
        <v>3</v>
      </c>
      <c r="G76" s="668">
        <v>13275</v>
      </c>
      <c r="H76" s="665">
        <v>1</v>
      </c>
      <c r="I76" s="665">
        <v>4425</v>
      </c>
      <c r="J76" s="668">
        <v>10</v>
      </c>
      <c r="K76" s="668">
        <v>44290</v>
      </c>
      <c r="L76" s="665">
        <v>3.336346516007533</v>
      </c>
      <c r="M76" s="665">
        <v>4429</v>
      </c>
      <c r="N76" s="668">
        <v>8</v>
      </c>
      <c r="O76" s="668">
        <v>35536</v>
      </c>
      <c r="P76" s="681">
        <v>2.6769114877589453</v>
      </c>
      <c r="Q76" s="669">
        <v>4442</v>
      </c>
    </row>
    <row r="77" spans="1:17" ht="14.4" customHeight="1" x14ac:dyDescent="0.3">
      <c r="A77" s="664" t="s">
        <v>4211</v>
      </c>
      <c r="B77" s="665" t="s">
        <v>568</v>
      </c>
      <c r="C77" s="665" t="s">
        <v>4224</v>
      </c>
      <c r="D77" s="665" t="s">
        <v>4249</v>
      </c>
      <c r="E77" s="665" t="s">
        <v>4250</v>
      </c>
      <c r="F77" s="668">
        <v>1</v>
      </c>
      <c r="G77" s="668">
        <v>689</v>
      </c>
      <c r="H77" s="665">
        <v>1</v>
      </c>
      <c r="I77" s="665">
        <v>689</v>
      </c>
      <c r="J77" s="668">
        <v>1</v>
      </c>
      <c r="K77" s="668">
        <v>695</v>
      </c>
      <c r="L77" s="665">
        <v>1.0087082728592163</v>
      </c>
      <c r="M77" s="665">
        <v>695</v>
      </c>
      <c r="N77" s="668">
        <v>1</v>
      </c>
      <c r="O77" s="668">
        <v>719</v>
      </c>
      <c r="P77" s="681">
        <v>1.0435413642960814</v>
      </c>
      <c r="Q77" s="669">
        <v>719</v>
      </c>
    </row>
    <row r="78" spans="1:17" ht="14.4" customHeight="1" x14ac:dyDescent="0.3">
      <c r="A78" s="664" t="s">
        <v>4211</v>
      </c>
      <c r="B78" s="665" t="s">
        <v>568</v>
      </c>
      <c r="C78" s="665" t="s">
        <v>4224</v>
      </c>
      <c r="D78" s="665" t="s">
        <v>4251</v>
      </c>
      <c r="E78" s="665" t="s">
        <v>4252</v>
      </c>
      <c r="F78" s="668">
        <v>35</v>
      </c>
      <c r="G78" s="668">
        <v>8120</v>
      </c>
      <c r="H78" s="665">
        <v>1</v>
      </c>
      <c r="I78" s="665">
        <v>232</v>
      </c>
      <c r="J78" s="668">
        <v>38</v>
      </c>
      <c r="K78" s="668">
        <v>8930</v>
      </c>
      <c r="L78" s="665">
        <v>1.0997536945812807</v>
      </c>
      <c r="M78" s="665">
        <v>235</v>
      </c>
      <c r="N78" s="668">
        <v>134</v>
      </c>
      <c r="O78" s="668">
        <v>33634</v>
      </c>
      <c r="P78" s="681">
        <v>4.1421182266009851</v>
      </c>
      <c r="Q78" s="669">
        <v>251</v>
      </c>
    </row>
    <row r="79" spans="1:17" ht="14.4" customHeight="1" x14ac:dyDescent="0.3">
      <c r="A79" s="664" t="s">
        <v>4211</v>
      </c>
      <c r="B79" s="665" t="s">
        <v>568</v>
      </c>
      <c r="C79" s="665" t="s">
        <v>4224</v>
      </c>
      <c r="D79" s="665" t="s">
        <v>4253</v>
      </c>
      <c r="E79" s="665" t="s">
        <v>4254</v>
      </c>
      <c r="F79" s="668">
        <v>91</v>
      </c>
      <c r="G79" s="668">
        <v>10556</v>
      </c>
      <c r="H79" s="665">
        <v>1</v>
      </c>
      <c r="I79" s="665">
        <v>116</v>
      </c>
      <c r="J79" s="668">
        <v>123</v>
      </c>
      <c r="K79" s="668">
        <v>14514</v>
      </c>
      <c r="L79" s="665">
        <v>1.3749526335733233</v>
      </c>
      <c r="M79" s="665">
        <v>118</v>
      </c>
      <c r="N79" s="668">
        <v>153</v>
      </c>
      <c r="O79" s="668">
        <v>19278</v>
      </c>
      <c r="P79" s="681">
        <v>1.8262599469496021</v>
      </c>
      <c r="Q79" s="669">
        <v>126</v>
      </c>
    </row>
    <row r="80" spans="1:17" ht="14.4" customHeight="1" x14ac:dyDescent="0.3">
      <c r="A80" s="664" t="s">
        <v>4211</v>
      </c>
      <c r="B80" s="665" t="s">
        <v>568</v>
      </c>
      <c r="C80" s="665" t="s">
        <v>4224</v>
      </c>
      <c r="D80" s="665" t="s">
        <v>4273</v>
      </c>
      <c r="E80" s="665" t="s">
        <v>4274</v>
      </c>
      <c r="F80" s="668">
        <v>127</v>
      </c>
      <c r="G80" s="668">
        <v>0</v>
      </c>
      <c r="H80" s="665"/>
      <c r="I80" s="665">
        <v>0</v>
      </c>
      <c r="J80" s="668">
        <v>160</v>
      </c>
      <c r="K80" s="668">
        <v>0</v>
      </c>
      <c r="L80" s="665"/>
      <c r="M80" s="665">
        <v>0</v>
      </c>
      <c r="N80" s="668">
        <v>285</v>
      </c>
      <c r="O80" s="668">
        <v>9499.98</v>
      </c>
      <c r="P80" s="681"/>
      <c r="Q80" s="669">
        <v>33.333263157894734</v>
      </c>
    </row>
    <row r="81" spans="1:17" ht="14.4" customHeight="1" x14ac:dyDescent="0.3">
      <c r="A81" s="664" t="s">
        <v>4211</v>
      </c>
      <c r="B81" s="665" t="s">
        <v>568</v>
      </c>
      <c r="C81" s="665" t="s">
        <v>4224</v>
      </c>
      <c r="D81" s="665" t="s">
        <v>4275</v>
      </c>
      <c r="E81" s="665" t="s">
        <v>4276</v>
      </c>
      <c r="F81" s="668">
        <v>43</v>
      </c>
      <c r="G81" s="668">
        <v>40721</v>
      </c>
      <c r="H81" s="665">
        <v>1</v>
      </c>
      <c r="I81" s="665">
        <v>947</v>
      </c>
      <c r="J81" s="668">
        <v>42</v>
      </c>
      <c r="K81" s="668">
        <v>40152</v>
      </c>
      <c r="L81" s="665">
        <v>0.98602686574494736</v>
      </c>
      <c r="M81" s="665">
        <v>956</v>
      </c>
      <c r="N81" s="668">
        <v>48</v>
      </c>
      <c r="O81" s="668">
        <v>47040</v>
      </c>
      <c r="P81" s="681">
        <v>1.1551779180275534</v>
      </c>
      <c r="Q81" s="669">
        <v>980</v>
      </c>
    </row>
    <row r="82" spans="1:17" ht="14.4" customHeight="1" x14ac:dyDescent="0.3">
      <c r="A82" s="664" t="s">
        <v>4211</v>
      </c>
      <c r="B82" s="665" t="s">
        <v>568</v>
      </c>
      <c r="C82" s="665" t="s">
        <v>4224</v>
      </c>
      <c r="D82" s="665" t="s">
        <v>4277</v>
      </c>
      <c r="E82" s="665" t="s">
        <v>4278</v>
      </c>
      <c r="F82" s="668">
        <v>42</v>
      </c>
      <c r="G82" s="668">
        <v>6930</v>
      </c>
      <c r="H82" s="665">
        <v>1</v>
      </c>
      <c r="I82" s="665">
        <v>165</v>
      </c>
      <c r="J82" s="668">
        <v>42</v>
      </c>
      <c r="K82" s="668">
        <v>7098</v>
      </c>
      <c r="L82" s="665">
        <v>1.0242424242424242</v>
      </c>
      <c r="M82" s="665">
        <v>169</v>
      </c>
      <c r="N82" s="668">
        <v>46</v>
      </c>
      <c r="O82" s="668">
        <v>7912</v>
      </c>
      <c r="P82" s="681">
        <v>1.1417027417027417</v>
      </c>
      <c r="Q82" s="669">
        <v>172</v>
      </c>
    </row>
    <row r="83" spans="1:17" ht="14.4" customHeight="1" x14ac:dyDescent="0.3">
      <c r="A83" s="664" t="s">
        <v>4211</v>
      </c>
      <c r="B83" s="665" t="s">
        <v>568</v>
      </c>
      <c r="C83" s="665" t="s">
        <v>4224</v>
      </c>
      <c r="D83" s="665" t="s">
        <v>4279</v>
      </c>
      <c r="E83" s="665" t="s">
        <v>4280</v>
      </c>
      <c r="F83" s="668">
        <v>1</v>
      </c>
      <c r="G83" s="668">
        <v>35</v>
      </c>
      <c r="H83" s="665">
        <v>1</v>
      </c>
      <c r="I83" s="665">
        <v>35</v>
      </c>
      <c r="J83" s="668"/>
      <c r="K83" s="668"/>
      <c r="L83" s="665"/>
      <c r="M83" s="665"/>
      <c r="N83" s="668">
        <v>13</v>
      </c>
      <c r="O83" s="668">
        <v>481</v>
      </c>
      <c r="P83" s="681">
        <v>13.742857142857142</v>
      </c>
      <c r="Q83" s="669">
        <v>37</v>
      </c>
    </row>
    <row r="84" spans="1:17" ht="14.4" customHeight="1" x14ac:dyDescent="0.3">
      <c r="A84" s="664" t="s">
        <v>4211</v>
      </c>
      <c r="B84" s="665" t="s">
        <v>568</v>
      </c>
      <c r="C84" s="665" t="s">
        <v>4224</v>
      </c>
      <c r="D84" s="665" t="s">
        <v>4281</v>
      </c>
      <c r="E84" s="665" t="s">
        <v>4282</v>
      </c>
      <c r="F84" s="668">
        <v>3</v>
      </c>
      <c r="G84" s="668">
        <v>243</v>
      </c>
      <c r="H84" s="665">
        <v>1</v>
      </c>
      <c r="I84" s="665">
        <v>81</v>
      </c>
      <c r="J84" s="668">
        <v>3</v>
      </c>
      <c r="K84" s="668">
        <v>246</v>
      </c>
      <c r="L84" s="665">
        <v>1.0123456790123457</v>
      </c>
      <c r="M84" s="665">
        <v>82</v>
      </c>
      <c r="N84" s="668">
        <v>4</v>
      </c>
      <c r="O84" s="668">
        <v>344</v>
      </c>
      <c r="P84" s="681">
        <v>1.4156378600823045</v>
      </c>
      <c r="Q84" s="669">
        <v>86</v>
      </c>
    </row>
    <row r="85" spans="1:17" ht="14.4" customHeight="1" x14ac:dyDescent="0.3">
      <c r="A85" s="664" t="s">
        <v>4211</v>
      </c>
      <c r="B85" s="665" t="s">
        <v>568</v>
      </c>
      <c r="C85" s="665" t="s">
        <v>4224</v>
      </c>
      <c r="D85" s="665" t="s">
        <v>4289</v>
      </c>
      <c r="E85" s="665" t="s">
        <v>4290</v>
      </c>
      <c r="F85" s="668">
        <v>3</v>
      </c>
      <c r="G85" s="668">
        <v>2202</v>
      </c>
      <c r="H85" s="665">
        <v>1</v>
      </c>
      <c r="I85" s="665">
        <v>734</v>
      </c>
      <c r="J85" s="668">
        <v>3</v>
      </c>
      <c r="K85" s="668">
        <v>2220</v>
      </c>
      <c r="L85" s="665">
        <v>1.0081743869209809</v>
      </c>
      <c r="M85" s="665">
        <v>740</v>
      </c>
      <c r="N85" s="668"/>
      <c r="O85" s="668"/>
      <c r="P85" s="681"/>
      <c r="Q85" s="669"/>
    </row>
    <row r="86" spans="1:17" ht="14.4" customHeight="1" x14ac:dyDescent="0.3">
      <c r="A86" s="664" t="s">
        <v>4211</v>
      </c>
      <c r="B86" s="665" t="s">
        <v>568</v>
      </c>
      <c r="C86" s="665" t="s">
        <v>4224</v>
      </c>
      <c r="D86" s="665" t="s">
        <v>4293</v>
      </c>
      <c r="E86" s="665" t="s">
        <v>4294</v>
      </c>
      <c r="F86" s="668">
        <v>5</v>
      </c>
      <c r="G86" s="668">
        <v>1675</v>
      </c>
      <c r="H86" s="665">
        <v>1</v>
      </c>
      <c r="I86" s="665">
        <v>335</v>
      </c>
      <c r="J86" s="668"/>
      <c r="K86" s="668"/>
      <c r="L86" s="665"/>
      <c r="M86" s="665"/>
      <c r="N86" s="668"/>
      <c r="O86" s="668"/>
      <c r="P86" s="681"/>
      <c r="Q86" s="669"/>
    </row>
    <row r="87" spans="1:17" ht="14.4" customHeight="1" x14ac:dyDescent="0.3">
      <c r="A87" s="664" t="s">
        <v>4211</v>
      </c>
      <c r="B87" s="665" t="s">
        <v>568</v>
      </c>
      <c r="C87" s="665" t="s">
        <v>4224</v>
      </c>
      <c r="D87" s="665" t="s">
        <v>4301</v>
      </c>
      <c r="E87" s="665" t="s">
        <v>4302</v>
      </c>
      <c r="F87" s="668"/>
      <c r="G87" s="668"/>
      <c r="H87" s="665"/>
      <c r="I87" s="665"/>
      <c r="J87" s="668"/>
      <c r="K87" s="668"/>
      <c r="L87" s="665"/>
      <c r="M87" s="665"/>
      <c r="N87" s="668">
        <v>5</v>
      </c>
      <c r="O87" s="668">
        <v>295</v>
      </c>
      <c r="P87" s="681"/>
      <c r="Q87" s="669">
        <v>59</v>
      </c>
    </row>
    <row r="88" spans="1:17" ht="14.4" customHeight="1" x14ac:dyDescent="0.3">
      <c r="A88" s="664" t="s">
        <v>4211</v>
      </c>
      <c r="B88" s="665" t="s">
        <v>568</v>
      </c>
      <c r="C88" s="665" t="s">
        <v>4224</v>
      </c>
      <c r="D88" s="665" t="s">
        <v>4307</v>
      </c>
      <c r="E88" s="665" t="s">
        <v>4308</v>
      </c>
      <c r="F88" s="668"/>
      <c r="G88" s="668"/>
      <c r="H88" s="665"/>
      <c r="I88" s="665"/>
      <c r="J88" s="668"/>
      <c r="K88" s="668"/>
      <c r="L88" s="665"/>
      <c r="M88" s="665"/>
      <c r="N88" s="668">
        <v>1</v>
      </c>
      <c r="O88" s="668">
        <v>648</v>
      </c>
      <c r="P88" s="681"/>
      <c r="Q88" s="669">
        <v>648</v>
      </c>
    </row>
    <row r="89" spans="1:17" ht="14.4" customHeight="1" x14ac:dyDescent="0.3">
      <c r="A89" s="664" t="s">
        <v>4211</v>
      </c>
      <c r="B89" s="665" t="s">
        <v>568</v>
      </c>
      <c r="C89" s="665" t="s">
        <v>4224</v>
      </c>
      <c r="D89" s="665" t="s">
        <v>4313</v>
      </c>
      <c r="E89" s="665" t="s">
        <v>4314</v>
      </c>
      <c r="F89" s="668"/>
      <c r="G89" s="668"/>
      <c r="H89" s="665"/>
      <c r="I89" s="665"/>
      <c r="J89" s="668"/>
      <c r="K89" s="668"/>
      <c r="L89" s="665"/>
      <c r="M89" s="665"/>
      <c r="N89" s="668">
        <v>1</v>
      </c>
      <c r="O89" s="668">
        <v>268</v>
      </c>
      <c r="P89" s="681"/>
      <c r="Q89" s="669">
        <v>268</v>
      </c>
    </row>
    <row r="90" spans="1:17" ht="14.4" customHeight="1" x14ac:dyDescent="0.3">
      <c r="A90" s="664" t="s">
        <v>610</v>
      </c>
      <c r="B90" s="665" t="s">
        <v>559</v>
      </c>
      <c r="C90" s="665" t="s">
        <v>4224</v>
      </c>
      <c r="D90" s="665" t="s">
        <v>4261</v>
      </c>
      <c r="E90" s="665" t="s">
        <v>4262</v>
      </c>
      <c r="F90" s="668">
        <v>205</v>
      </c>
      <c r="G90" s="668">
        <v>47560</v>
      </c>
      <c r="H90" s="665">
        <v>1</v>
      </c>
      <c r="I90" s="665">
        <v>232</v>
      </c>
      <c r="J90" s="668">
        <v>183</v>
      </c>
      <c r="K90" s="668">
        <v>43005</v>
      </c>
      <c r="L90" s="665">
        <v>0.9042262405382675</v>
      </c>
      <c r="M90" s="665">
        <v>235</v>
      </c>
      <c r="N90" s="668">
        <v>208</v>
      </c>
      <c r="O90" s="668">
        <v>52208</v>
      </c>
      <c r="P90" s="681">
        <v>1.0977291841883936</v>
      </c>
      <c r="Q90" s="669">
        <v>251</v>
      </c>
    </row>
    <row r="91" spans="1:17" ht="14.4" customHeight="1" x14ac:dyDescent="0.3">
      <c r="A91" s="664" t="s">
        <v>610</v>
      </c>
      <c r="B91" s="665" t="s">
        <v>559</v>
      </c>
      <c r="C91" s="665" t="s">
        <v>4224</v>
      </c>
      <c r="D91" s="665" t="s">
        <v>4263</v>
      </c>
      <c r="E91" s="665" t="s">
        <v>4264</v>
      </c>
      <c r="F91" s="668">
        <v>1</v>
      </c>
      <c r="G91" s="668">
        <v>116</v>
      </c>
      <c r="H91" s="665">
        <v>1</v>
      </c>
      <c r="I91" s="665">
        <v>116</v>
      </c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610</v>
      </c>
      <c r="B92" s="665" t="s">
        <v>559</v>
      </c>
      <c r="C92" s="665" t="s">
        <v>4224</v>
      </c>
      <c r="D92" s="665" t="s">
        <v>4273</v>
      </c>
      <c r="E92" s="665" t="s">
        <v>4274</v>
      </c>
      <c r="F92" s="668">
        <v>3</v>
      </c>
      <c r="G92" s="668">
        <v>0</v>
      </c>
      <c r="H92" s="665"/>
      <c r="I92" s="665">
        <v>0</v>
      </c>
      <c r="J92" s="668"/>
      <c r="K92" s="668"/>
      <c r="L92" s="665"/>
      <c r="M92" s="665"/>
      <c r="N92" s="668">
        <v>3</v>
      </c>
      <c r="O92" s="668">
        <v>99.99</v>
      </c>
      <c r="P92" s="681"/>
      <c r="Q92" s="669">
        <v>33.33</v>
      </c>
    </row>
    <row r="93" spans="1:17" ht="14.4" customHeight="1" thickBot="1" x14ac:dyDescent="0.35">
      <c r="A93" s="670" t="s">
        <v>610</v>
      </c>
      <c r="B93" s="671" t="s">
        <v>559</v>
      </c>
      <c r="C93" s="671" t="s">
        <v>4224</v>
      </c>
      <c r="D93" s="671" t="s">
        <v>4335</v>
      </c>
      <c r="E93" s="671" t="s">
        <v>4336</v>
      </c>
      <c r="F93" s="674">
        <v>139</v>
      </c>
      <c r="G93" s="674">
        <v>14734</v>
      </c>
      <c r="H93" s="671">
        <v>1</v>
      </c>
      <c r="I93" s="671">
        <v>106</v>
      </c>
      <c r="J93" s="674">
        <v>123</v>
      </c>
      <c r="K93" s="674">
        <v>13284</v>
      </c>
      <c r="L93" s="671">
        <v>0.90158816343151893</v>
      </c>
      <c r="M93" s="671">
        <v>108</v>
      </c>
      <c r="N93" s="674">
        <v>136</v>
      </c>
      <c r="O93" s="674">
        <v>15776</v>
      </c>
      <c r="P93" s="682">
        <v>1.0707207818650739</v>
      </c>
      <c r="Q93" s="675">
        <v>116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9019181</v>
      </c>
      <c r="C3" s="351">
        <f t="shared" ref="C3:R3" si="0">SUBTOTAL(9,C6:C1048576)</f>
        <v>19</v>
      </c>
      <c r="D3" s="351">
        <f t="shared" si="0"/>
        <v>9282289</v>
      </c>
      <c r="E3" s="351">
        <f t="shared" si="0"/>
        <v>30.294634162131359</v>
      </c>
      <c r="F3" s="351">
        <f t="shared" si="0"/>
        <v>9885662.6600000001</v>
      </c>
      <c r="G3" s="354">
        <f>IF(B3&lt;&gt;0,F3/B3,"")</f>
        <v>1.0960709913682851</v>
      </c>
      <c r="H3" s="350">
        <f t="shared" si="0"/>
        <v>3025671.7899999996</v>
      </c>
      <c r="I3" s="351">
        <f t="shared" si="0"/>
        <v>2</v>
      </c>
      <c r="J3" s="351">
        <f t="shared" si="0"/>
        <v>2484800.7600000021</v>
      </c>
      <c r="K3" s="351">
        <f t="shared" si="0"/>
        <v>0.82124364435348973</v>
      </c>
      <c r="L3" s="351">
        <f t="shared" si="0"/>
        <v>3403178.660000002</v>
      </c>
      <c r="M3" s="352">
        <f>IF(H3&lt;&gt;0,L3/H3,"")</f>
        <v>1.1247679511200395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4338</v>
      </c>
      <c r="B6" s="797">
        <v>116</v>
      </c>
      <c r="C6" s="740">
        <v>1</v>
      </c>
      <c r="D6" s="797">
        <v>1294</v>
      </c>
      <c r="E6" s="740">
        <v>11.155172413793103</v>
      </c>
      <c r="F6" s="797">
        <v>628</v>
      </c>
      <c r="G6" s="745">
        <v>5.4137931034482758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4339</v>
      </c>
      <c r="B7" s="801">
        <v>5340</v>
      </c>
      <c r="C7" s="665">
        <v>1</v>
      </c>
      <c r="D7" s="801">
        <v>4658</v>
      </c>
      <c r="E7" s="665">
        <v>0.8722846441947566</v>
      </c>
      <c r="F7" s="801">
        <v>5537.33</v>
      </c>
      <c r="G7" s="681">
        <v>1.0369531835205992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4340</v>
      </c>
      <c r="B8" s="801">
        <v>14682</v>
      </c>
      <c r="C8" s="665">
        <v>1</v>
      </c>
      <c r="D8" s="801">
        <v>2346</v>
      </c>
      <c r="E8" s="665">
        <v>0.15978749489170413</v>
      </c>
      <c r="F8" s="801">
        <v>4434</v>
      </c>
      <c r="G8" s="681">
        <v>0.3020024519820188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2418</v>
      </c>
      <c r="B9" s="801">
        <v>8867146</v>
      </c>
      <c r="C9" s="665">
        <v>1</v>
      </c>
      <c r="D9" s="801">
        <v>9147945</v>
      </c>
      <c r="E9" s="665">
        <v>1.0316673482087697</v>
      </c>
      <c r="F9" s="801">
        <v>9697437</v>
      </c>
      <c r="G9" s="681">
        <v>1.0936367800868509</v>
      </c>
      <c r="H9" s="801">
        <v>3025655.9999999995</v>
      </c>
      <c r="I9" s="665">
        <v>1</v>
      </c>
      <c r="J9" s="801">
        <v>2484800.7600000021</v>
      </c>
      <c r="K9" s="665">
        <v>0.82124364435348973</v>
      </c>
      <c r="L9" s="801">
        <v>3380893.3400000022</v>
      </c>
      <c r="M9" s="681">
        <v>1.1174083702839988</v>
      </c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4341</v>
      </c>
      <c r="B10" s="801"/>
      <c r="C10" s="665"/>
      <c r="D10" s="801"/>
      <c r="E10" s="665"/>
      <c r="F10" s="801">
        <v>1149</v>
      </c>
      <c r="G10" s="681"/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4342</v>
      </c>
      <c r="B11" s="801">
        <v>16472</v>
      </c>
      <c r="C11" s="665">
        <v>1</v>
      </c>
      <c r="D11" s="801">
        <v>9870</v>
      </c>
      <c r="E11" s="665">
        <v>0.59919864011656143</v>
      </c>
      <c r="F11" s="801">
        <v>32881</v>
      </c>
      <c r="G11" s="681">
        <v>1.9961753278290433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4343</v>
      </c>
      <c r="B12" s="801">
        <v>2088</v>
      </c>
      <c r="C12" s="665">
        <v>1</v>
      </c>
      <c r="D12" s="801">
        <v>1175</v>
      </c>
      <c r="E12" s="665">
        <v>0.5627394636015326</v>
      </c>
      <c r="F12" s="801">
        <v>1754</v>
      </c>
      <c r="G12" s="681">
        <v>0.84003831417624519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4344</v>
      </c>
      <c r="B13" s="801">
        <v>1160</v>
      </c>
      <c r="C13" s="665">
        <v>1</v>
      </c>
      <c r="D13" s="801">
        <v>7990</v>
      </c>
      <c r="E13" s="665">
        <v>6.8879310344827589</v>
      </c>
      <c r="F13" s="801">
        <v>2008</v>
      </c>
      <c r="G13" s="681">
        <v>1.7310344827586206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4345</v>
      </c>
      <c r="B14" s="801">
        <v>40480</v>
      </c>
      <c r="C14" s="665">
        <v>1</v>
      </c>
      <c r="D14" s="801">
        <v>30550</v>
      </c>
      <c r="E14" s="665">
        <v>0.75469367588932801</v>
      </c>
      <c r="F14" s="801">
        <v>49071</v>
      </c>
      <c r="G14" s="681">
        <v>1.2122282608695651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4346</v>
      </c>
      <c r="B15" s="801">
        <v>1310</v>
      </c>
      <c r="C15" s="665">
        <v>1</v>
      </c>
      <c r="D15" s="801">
        <v>1242</v>
      </c>
      <c r="E15" s="665">
        <v>0.94809160305343509</v>
      </c>
      <c r="F15" s="801">
        <v>377</v>
      </c>
      <c r="G15" s="681">
        <v>0.28778625954198472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4347</v>
      </c>
      <c r="B16" s="801"/>
      <c r="C16" s="665"/>
      <c r="D16" s="801"/>
      <c r="E16" s="665"/>
      <c r="F16" s="801">
        <v>251</v>
      </c>
      <c r="G16" s="681"/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4348</v>
      </c>
      <c r="B17" s="801">
        <v>3940</v>
      </c>
      <c r="C17" s="665">
        <v>1</v>
      </c>
      <c r="D17" s="801">
        <v>3705</v>
      </c>
      <c r="E17" s="665">
        <v>0.94035532994923854</v>
      </c>
      <c r="F17" s="801">
        <v>3014</v>
      </c>
      <c r="G17" s="681">
        <v>0.76497461928934007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4349</v>
      </c>
      <c r="B18" s="801">
        <v>2533</v>
      </c>
      <c r="C18" s="665">
        <v>1</v>
      </c>
      <c r="D18" s="801">
        <v>236</v>
      </c>
      <c r="E18" s="665">
        <v>9.3170153967627317E-2</v>
      </c>
      <c r="F18" s="801">
        <v>6590</v>
      </c>
      <c r="G18" s="681">
        <v>2.6016581129095933</v>
      </c>
      <c r="H18" s="801"/>
      <c r="I18" s="665"/>
      <c r="J18" s="801"/>
      <c r="K18" s="665"/>
      <c r="L18" s="801">
        <v>7428.44</v>
      </c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4350</v>
      </c>
      <c r="B19" s="801"/>
      <c r="C19" s="665"/>
      <c r="D19" s="801">
        <v>353</v>
      </c>
      <c r="E19" s="665"/>
      <c r="F19" s="801">
        <v>754</v>
      </c>
      <c r="G19" s="681"/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4351</v>
      </c>
      <c r="B20" s="801">
        <v>232</v>
      </c>
      <c r="C20" s="665">
        <v>1</v>
      </c>
      <c r="D20" s="801"/>
      <c r="E20" s="665"/>
      <c r="F20" s="801"/>
      <c r="G20" s="681"/>
      <c r="H20" s="801"/>
      <c r="I20" s="665"/>
      <c r="J20" s="801"/>
      <c r="K20" s="665"/>
      <c r="L20" s="801"/>
      <c r="M20" s="681"/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4352</v>
      </c>
      <c r="B21" s="801">
        <v>3331</v>
      </c>
      <c r="C21" s="665">
        <v>1</v>
      </c>
      <c r="D21" s="801">
        <v>2458</v>
      </c>
      <c r="E21" s="665">
        <v>0.73791654157910536</v>
      </c>
      <c r="F21" s="801">
        <v>2840</v>
      </c>
      <c r="G21" s="681">
        <v>0.85259681777244067</v>
      </c>
      <c r="H21" s="801"/>
      <c r="I21" s="665"/>
      <c r="J21" s="801"/>
      <c r="K21" s="665"/>
      <c r="L21" s="801"/>
      <c r="M21" s="681"/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4353</v>
      </c>
      <c r="B22" s="801">
        <v>1759</v>
      </c>
      <c r="C22" s="665">
        <v>1</v>
      </c>
      <c r="D22" s="801">
        <v>2330</v>
      </c>
      <c r="E22" s="665">
        <v>1.3246162592382036</v>
      </c>
      <c r="F22" s="801">
        <v>5370</v>
      </c>
      <c r="G22" s="681">
        <v>3.0528709494030699</v>
      </c>
      <c r="H22" s="801"/>
      <c r="I22" s="665"/>
      <c r="J22" s="801"/>
      <c r="K22" s="665"/>
      <c r="L22" s="801">
        <v>7428.44</v>
      </c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4354</v>
      </c>
      <c r="B23" s="801">
        <v>232</v>
      </c>
      <c r="C23" s="665">
        <v>1</v>
      </c>
      <c r="D23" s="801">
        <v>235</v>
      </c>
      <c r="E23" s="665">
        <v>1.0129310344827587</v>
      </c>
      <c r="F23" s="801">
        <v>1094</v>
      </c>
      <c r="G23" s="681">
        <v>4.7155172413793105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4355</v>
      </c>
      <c r="B24" s="801">
        <v>1310</v>
      </c>
      <c r="C24" s="665">
        <v>1</v>
      </c>
      <c r="D24" s="801">
        <v>469</v>
      </c>
      <c r="E24" s="665">
        <v>0.35801526717557253</v>
      </c>
      <c r="F24" s="801">
        <v>1168</v>
      </c>
      <c r="G24" s="681">
        <v>0.89160305343511448</v>
      </c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4356</v>
      </c>
      <c r="B25" s="801"/>
      <c r="C25" s="665"/>
      <c r="D25" s="801">
        <v>2413</v>
      </c>
      <c r="E25" s="665"/>
      <c r="F25" s="801">
        <v>1537</v>
      </c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4357</v>
      </c>
      <c r="B26" s="801">
        <v>3312</v>
      </c>
      <c r="C26" s="665">
        <v>1</v>
      </c>
      <c r="D26" s="801">
        <v>4124</v>
      </c>
      <c r="E26" s="665">
        <v>1.2451690821256038</v>
      </c>
      <c r="F26" s="801">
        <v>2190.33</v>
      </c>
      <c r="G26" s="681">
        <v>0.66133152173913046</v>
      </c>
      <c r="H26" s="801">
        <v>15.79</v>
      </c>
      <c r="I26" s="665">
        <v>1</v>
      </c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4358</v>
      </c>
      <c r="B27" s="801">
        <v>696</v>
      </c>
      <c r="C27" s="665">
        <v>1</v>
      </c>
      <c r="D27" s="801">
        <v>353</v>
      </c>
      <c r="E27" s="665">
        <v>0.50718390804597702</v>
      </c>
      <c r="F27" s="801">
        <v>251</v>
      </c>
      <c r="G27" s="681">
        <v>0.36063218390804597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thickBot="1" x14ac:dyDescent="0.35">
      <c r="A28" s="799" t="s">
        <v>4359</v>
      </c>
      <c r="B28" s="798">
        <v>53042</v>
      </c>
      <c r="C28" s="671">
        <v>1</v>
      </c>
      <c r="D28" s="798">
        <v>58543</v>
      </c>
      <c r="E28" s="671">
        <v>1.1037102673353192</v>
      </c>
      <c r="F28" s="798">
        <v>65327</v>
      </c>
      <c r="G28" s="682">
        <v>1.2316089136910373</v>
      </c>
      <c r="H28" s="798"/>
      <c r="I28" s="671"/>
      <c r="J28" s="798"/>
      <c r="K28" s="671"/>
      <c r="L28" s="798">
        <v>7428.44</v>
      </c>
      <c r="M28" s="682"/>
      <c r="N28" s="798"/>
      <c r="O28" s="671"/>
      <c r="P28" s="798"/>
      <c r="Q28" s="671"/>
      <c r="R28" s="798"/>
      <c r="S28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5059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9333.34</v>
      </c>
      <c r="G3" s="212">
        <f t="shared" si="0"/>
        <v>12044852.789999999</v>
      </c>
      <c r="H3" s="212"/>
      <c r="I3" s="212"/>
      <c r="J3" s="212">
        <f t="shared" si="0"/>
        <v>9647.2900000000009</v>
      </c>
      <c r="K3" s="212">
        <f t="shared" si="0"/>
        <v>11767089.759999996</v>
      </c>
      <c r="L3" s="212"/>
      <c r="M3" s="212"/>
      <c r="N3" s="212">
        <f t="shared" si="0"/>
        <v>10024.869999999997</v>
      </c>
      <c r="O3" s="212">
        <f t="shared" si="0"/>
        <v>13288841.319999998</v>
      </c>
      <c r="P3" s="79">
        <f>IF(G3=0,0,O3/G3)</f>
        <v>1.1032796790204689</v>
      </c>
      <c r="Q3" s="213">
        <f>IF(N3=0,0,O3/N3)</f>
        <v>1325.5873961457858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4360</v>
      </c>
      <c r="B6" s="740" t="s">
        <v>4211</v>
      </c>
      <c r="C6" s="740" t="s">
        <v>4224</v>
      </c>
      <c r="D6" s="740" t="s">
        <v>4251</v>
      </c>
      <c r="E6" s="740" t="s">
        <v>4252</v>
      </c>
      <c r="F6" s="229"/>
      <c r="G6" s="229"/>
      <c r="H6" s="229"/>
      <c r="I6" s="229"/>
      <c r="J6" s="229">
        <v>4</v>
      </c>
      <c r="K6" s="229">
        <v>940</v>
      </c>
      <c r="L6" s="229"/>
      <c r="M6" s="229">
        <v>235</v>
      </c>
      <c r="N6" s="229">
        <v>2</v>
      </c>
      <c r="O6" s="229">
        <v>502</v>
      </c>
      <c r="P6" s="745"/>
      <c r="Q6" s="753">
        <v>251</v>
      </c>
    </row>
    <row r="7" spans="1:17" ht="14.4" customHeight="1" x14ac:dyDescent="0.3">
      <c r="A7" s="664" t="s">
        <v>4360</v>
      </c>
      <c r="B7" s="665" t="s">
        <v>4211</v>
      </c>
      <c r="C7" s="665" t="s">
        <v>4224</v>
      </c>
      <c r="D7" s="665" t="s">
        <v>4253</v>
      </c>
      <c r="E7" s="665" t="s">
        <v>4254</v>
      </c>
      <c r="F7" s="668">
        <v>1</v>
      </c>
      <c r="G7" s="668">
        <v>116</v>
      </c>
      <c r="H7" s="668">
        <v>1</v>
      </c>
      <c r="I7" s="668">
        <v>116</v>
      </c>
      <c r="J7" s="668">
        <v>3</v>
      </c>
      <c r="K7" s="668">
        <v>354</v>
      </c>
      <c r="L7" s="668">
        <v>3.0517241379310347</v>
      </c>
      <c r="M7" s="668">
        <v>118</v>
      </c>
      <c r="N7" s="668">
        <v>1</v>
      </c>
      <c r="O7" s="668">
        <v>126</v>
      </c>
      <c r="P7" s="681">
        <v>1.0862068965517242</v>
      </c>
      <c r="Q7" s="669">
        <v>126</v>
      </c>
    </row>
    <row r="8" spans="1:17" ht="14.4" customHeight="1" x14ac:dyDescent="0.3">
      <c r="A8" s="664" t="s">
        <v>4361</v>
      </c>
      <c r="B8" s="665" t="s">
        <v>4211</v>
      </c>
      <c r="C8" s="665" t="s">
        <v>4224</v>
      </c>
      <c r="D8" s="665" t="s">
        <v>4231</v>
      </c>
      <c r="E8" s="665" t="s">
        <v>4232</v>
      </c>
      <c r="F8" s="668">
        <v>8</v>
      </c>
      <c r="G8" s="668">
        <v>272</v>
      </c>
      <c r="H8" s="668">
        <v>1</v>
      </c>
      <c r="I8" s="668">
        <v>34</v>
      </c>
      <c r="J8" s="668">
        <v>2</v>
      </c>
      <c r="K8" s="668">
        <v>70</v>
      </c>
      <c r="L8" s="668">
        <v>0.25735294117647056</v>
      </c>
      <c r="M8" s="668">
        <v>35</v>
      </c>
      <c r="N8" s="668"/>
      <c r="O8" s="668"/>
      <c r="P8" s="681"/>
      <c r="Q8" s="669"/>
    </row>
    <row r="9" spans="1:17" ht="14.4" customHeight="1" x14ac:dyDescent="0.3">
      <c r="A9" s="664" t="s">
        <v>4361</v>
      </c>
      <c r="B9" s="665" t="s">
        <v>4211</v>
      </c>
      <c r="C9" s="665" t="s">
        <v>4224</v>
      </c>
      <c r="D9" s="665" t="s">
        <v>4251</v>
      </c>
      <c r="E9" s="665" t="s">
        <v>4252</v>
      </c>
      <c r="F9" s="668">
        <v>14</v>
      </c>
      <c r="G9" s="668">
        <v>3248</v>
      </c>
      <c r="H9" s="668">
        <v>1</v>
      </c>
      <c r="I9" s="668">
        <v>232</v>
      </c>
      <c r="J9" s="668">
        <v>10</v>
      </c>
      <c r="K9" s="668">
        <v>2350</v>
      </c>
      <c r="L9" s="668">
        <v>0.72352216748768472</v>
      </c>
      <c r="M9" s="668">
        <v>235</v>
      </c>
      <c r="N9" s="668">
        <v>11</v>
      </c>
      <c r="O9" s="668">
        <v>2761</v>
      </c>
      <c r="P9" s="681">
        <v>0.85006157635467983</v>
      </c>
      <c r="Q9" s="669">
        <v>251</v>
      </c>
    </row>
    <row r="10" spans="1:17" ht="14.4" customHeight="1" x14ac:dyDescent="0.3">
      <c r="A10" s="664" t="s">
        <v>4361</v>
      </c>
      <c r="B10" s="665" t="s">
        <v>4211</v>
      </c>
      <c r="C10" s="665" t="s">
        <v>4224</v>
      </c>
      <c r="D10" s="665" t="s">
        <v>4253</v>
      </c>
      <c r="E10" s="665" t="s">
        <v>4254</v>
      </c>
      <c r="F10" s="668">
        <v>6</v>
      </c>
      <c r="G10" s="668">
        <v>696</v>
      </c>
      <c r="H10" s="668">
        <v>1</v>
      </c>
      <c r="I10" s="668">
        <v>116</v>
      </c>
      <c r="J10" s="668">
        <v>18</v>
      </c>
      <c r="K10" s="668">
        <v>2124</v>
      </c>
      <c r="L10" s="668">
        <v>3.0517241379310347</v>
      </c>
      <c r="M10" s="668">
        <v>118</v>
      </c>
      <c r="N10" s="668">
        <v>11</v>
      </c>
      <c r="O10" s="668">
        <v>1386</v>
      </c>
      <c r="P10" s="681">
        <v>1.9913793103448276</v>
      </c>
      <c r="Q10" s="669">
        <v>126</v>
      </c>
    </row>
    <row r="11" spans="1:17" ht="14.4" customHeight="1" x14ac:dyDescent="0.3">
      <c r="A11" s="664" t="s">
        <v>4361</v>
      </c>
      <c r="B11" s="665" t="s">
        <v>4211</v>
      </c>
      <c r="C11" s="665" t="s">
        <v>4224</v>
      </c>
      <c r="D11" s="665" t="s">
        <v>4269</v>
      </c>
      <c r="E11" s="665" t="s">
        <v>4270</v>
      </c>
      <c r="F11" s="668"/>
      <c r="G11" s="668"/>
      <c r="H11" s="668"/>
      <c r="I11" s="668"/>
      <c r="J11" s="668"/>
      <c r="K11" s="668"/>
      <c r="L11" s="668"/>
      <c r="M11" s="668"/>
      <c r="N11" s="668">
        <v>1</v>
      </c>
      <c r="O11" s="668">
        <v>1027</v>
      </c>
      <c r="P11" s="681"/>
      <c r="Q11" s="669">
        <v>1027</v>
      </c>
    </row>
    <row r="12" spans="1:17" ht="14.4" customHeight="1" x14ac:dyDescent="0.3">
      <c r="A12" s="664" t="s">
        <v>4361</v>
      </c>
      <c r="B12" s="665" t="s">
        <v>4211</v>
      </c>
      <c r="C12" s="665" t="s">
        <v>4224</v>
      </c>
      <c r="D12" s="665" t="s">
        <v>4273</v>
      </c>
      <c r="E12" s="665" t="s">
        <v>4274</v>
      </c>
      <c r="F12" s="668"/>
      <c r="G12" s="668"/>
      <c r="H12" s="668"/>
      <c r="I12" s="668"/>
      <c r="J12" s="668">
        <v>8</v>
      </c>
      <c r="K12" s="668">
        <v>0</v>
      </c>
      <c r="L12" s="668"/>
      <c r="M12" s="668">
        <v>0</v>
      </c>
      <c r="N12" s="668">
        <v>1</v>
      </c>
      <c r="O12" s="668">
        <v>33.33</v>
      </c>
      <c r="P12" s="681"/>
      <c r="Q12" s="669">
        <v>33.33</v>
      </c>
    </row>
    <row r="13" spans="1:17" ht="14.4" customHeight="1" x14ac:dyDescent="0.3">
      <c r="A13" s="664" t="s">
        <v>4361</v>
      </c>
      <c r="B13" s="665" t="s">
        <v>4211</v>
      </c>
      <c r="C13" s="665" t="s">
        <v>4224</v>
      </c>
      <c r="D13" s="665" t="s">
        <v>4281</v>
      </c>
      <c r="E13" s="665" t="s">
        <v>4282</v>
      </c>
      <c r="F13" s="668">
        <v>1</v>
      </c>
      <c r="G13" s="668">
        <v>81</v>
      </c>
      <c r="H13" s="668">
        <v>1</v>
      </c>
      <c r="I13" s="668">
        <v>81</v>
      </c>
      <c r="J13" s="668"/>
      <c r="K13" s="668"/>
      <c r="L13" s="668"/>
      <c r="M13" s="668"/>
      <c r="N13" s="668">
        <v>1</v>
      </c>
      <c r="O13" s="668">
        <v>86</v>
      </c>
      <c r="P13" s="681">
        <v>1.0617283950617284</v>
      </c>
      <c r="Q13" s="669">
        <v>86</v>
      </c>
    </row>
    <row r="14" spans="1:17" ht="14.4" customHeight="1" x14ac:dyDescent="0.3">
      <c r="A14" s="664" t="s">
        <v>4361</v>
      </c>
      <c r="B14" s="665" t="s">
        <v>4211</v>
      </c>
      <c r="C14" s="665" t="s">
        <v>4224</v>
      </c>
      <c r="D14" s="665" t="s">
        <v>4295</v>
      </c>
      <c r="E14" s="665" t="s">
        <v>4296</v>
      </c>
      <c r="F14" s="668">
        <v>1</v>
      </c>
      <c r="G14" s="668">
        <v>1043</v>
      </c>
      <c r="H14" s="668">
        <v>1</v>
      </c>
      <c r="I14" s="668">
        <v>1043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4361</v>
      </c>
      <c r="B15" s="665" t="s">
        <v>4211</v>
      </c>
      <c r="C15" s="665" t="s">
        <v>4224</v>
      </c>
      <c r="D15" s="665" t="s">
        <v>4303</v>
      </c>
      <c r="E15" s="665" t="s">
        <v>4304</v>
      </c>
      <c r="F15" s="668"/>
      <c r="G15" s="668"/>
      <c r="H15" s="668"/>
      <c r="I15" s="668"/>
      <c r="J15" s="668">
        <v>1</v>
      </c>
      <c r="K15" s="668">
        <v>114</v>
      </c>
      <c r="L15" s="668"/>
      <c r="M15" s="668">
        <v>114</v>
      </c>
      <c r="N15" s="668">
        <v>2</v>
      </c>
      <c r="O15" s="668">
        <v>244</v>
      </c>
      <c r="P15" s="681"/>
      <c r="Q15" s="669">
        <v>122</v>
      </c>
    </row>
    <row r="16" spans="1:17" ht="14.4" customHeight="1" x14ac:dyDescent="0.3">
      <c r="A16" s="664" t="s">
        <v>4362</v>
      </c>
      <c r="B16" s="665" t="s">
        <v>4211</v>
      </c>
      <c r="C16" s="665" t="s">
        <v>4224</v>
      </c>
      <c r="D16" s="665" t="s">
        <v>4231</v>
      </c>
      <c r="E16" s="665" t="s">
        <v>4232</v>
      </c>
      <c r="F16" s="668">
        <v>10</v>
      </c>
      <c r="G16" s="668">
        <v>340</v>
      </c>
      <c r="H16" s="668">
        <v>1</v>
      </c>
      <c r="I16" s="668">
        <v>34</v>
      </c>
      <c r="J16" s="668">
        <v>1</v>
      </c>
      <c r="K16" s="668">
        <v>35</v>
      </c>
      <c r="L16" s="668">
        <v>0.10294117647058823</v>
      </c>
      <c r="M16" s="668">
        <v>35</v>
      </c>
      <c r="N16" s="668"/>
      <c r="O16" s="668"/>
      <c r="P16" s="681"/>
      <c r="Q16" s="669"/>
    </row>
    <row r="17" spans="1:17" ht="14.4" customHeight="1" x14ac:dyDescent="0.3">
      <c r="A17" s="664" t="s">
        <v>4362</v>
      </c>
      <c r="B17" s="665" t="s">
        <v>4211</v>
      </c>
      <c r="C17" s="665" t="s">
        <v>4224</v>
      </c>
      <c r="D17" s="665" t="s">
        <v>4251</v>
      </c>
      <c r="E17" s="665" t="s">
        <v>4252</v>
      </c>
      <c r="F17" s="668">
        <v>14</v>
      </c>
      <c r="G17" s="668">
        <v>3248</v>
      </c>
      <c r="H17" s="668">
        <v>1</v>
      </c>
      <c r="I17" s="668">
        <v>232</v>
      </c>
      <c r="J17" s="668">
        <v>3</v>
      </c>
      <c r="K17" s="668">
        <v>705</v>
      </c>
      <c r="L17" s="668">
        <v>0.21705665024630541</v>
      </c>
      <c r="M17" s="668">
        <v>235</v>
      </c>
      <c r="N17" s="668">
        <v>5</v>
      </c>
      <c r="O17" s="668">
        <v>1255</v>
      </c>
      <c r="P17" s="681">
        <v>0.38639162561576357</v>
      </c>
      <c r="Q17" s="669">
        <v>251</v>
      </c>
    </row>
    <row r="18" spans="1:17" ht="14.4" customHeight="1" x14ac:dyDescent="0.3">
      <c r="A18" s="664" t="s">
        <v>4362</v>
      </c>
      <c r="B18" s="665" t="s">
        <v>4211</v>
      </c>
      <c r="C18" s="665" t="s">
        <v>4224</v>
      </c>
      <c r="D18" s="665" t="s">
        <v>4253</v>
      </c>
      <c r="E18" s="665" t="s">
        <v>4254</v>
      </c>
      <c r="F18" s="668">
        <v>4</v>
      </c>
      <c r="G18" s="668">
        <v>464</v>
      </c>
      <c r="H18" s="668">
        <v>1</v>
      </c>
      <c r="I18" s="668">
        <v>116</v>
      </c>
      <c r="J18" s="668">
        <v>2</v>
      </c>
      <c r="K18" s="668">
        <v>236</v>
      </c>
      <c r="L18" s="668">
        <v>0.50862068965517238</v>
      </c>
      <c r="M18" s="668">
        <v>118</v>
      </c>
      <c r="N18" s="668">
        <v>5</v>
      </c>
      <c r="O18" s="668">
        <v>630</v>
      </c>
      <c r="P18" s="681">
        <v>1.3577586206896552</v>
      </c>
      <c r="Q18" s="669">
        <v>126</v>
      </c>
    </row>
    <row r="19" spans="1:17" ht="14.4" customHeight="1" x14ac:dyDescent="0.3">
      <c r="A19" s="664" t="s">
        <v>4362</v>
      </c>
      <c r="B19" s="665" t="s">
        <v>4211</v>
      </c>
      <c r="C19" s="665" t="s">
        <v>4224</v>
      </c>
      <c r="D19" s="665" t="s">
        <v>4273</v>
      </c>
      <c r="E19" s="665" t="s">
        <v>4274</v>
      </c>
      <c r="F19" s="668">
        <v>2</v>
      </c>
      <c r="G19" s="668">
        <v>0</v>
      </c>
      <c r="H19" s="668"/>
      <c r="I19" s="668">
        <v>0</v>
      </c>
      <c r="J19" s="668">
        <v>3</v>
      </c>
      <c r="K19" s="668">
        <v>0</v>
      </c>
      <c r="L19" s="668"/>
      <c r="M19" s="668">
        <v>0</v>
      </c>
      <c r="N19" s="668"/>
      <c r="O19" s="668"/>
      <c r="P19" s="681"/>
      <c r="Q19" s="669"/>
    </row>
    <row r="20" spans="1:17" ht="14.4" customHeight="1" x14ac:dyDescent="0.3">
      <c r="A20" s="664" t="s">
        <v>4362</v>
      </c>
      <c r="B20" s="665" t="s">
        <v>4211</v>
      </c>
      <c r="C20" s="665" t="s">
        <v>4224</v>
      </c>
      <c r="D20" s="665" t="s">
        <v>4281</v>
      </c>
      <c r="E20" s="665" t="s">
        <v>4282</v>
      </c>
      <c r="F20" s="668">
        <v>8</v>
      </c>
      <c r="G20" s="668">
        <v>648</v>
      </c>
      <c r="H20" s="668">
        <v>1</v>
      </c>
      <c r="I20" s="668">
        <v>81</v>
      </c>
      <c r="J20" s="668">
        <v>1</v>
      </c>
      <c r="K20" s="668">
        <v>82</v>
      </c>
      <c r="L20" s="668">
        <v>0.12654320987654322</v>
      </c>
      <c r="M20" s="668">
        <v>82</v>
      </c>
      <c r="N20" s="668">
        <v>2</v>
      </c>
      <c r="O20" s="668">
        <v>172</v>
      </c>
      <c r="P20" s="681">
        <v>0.26543209876543211</v>
      </c>
      <c r="Q20" s="669">
        <v>86</v>
      </c>
    </row>
    <row r="21" spans="1:17" ht="14.4" customHeight="1" x14ac:dyDescent="0.3">
      <c r="A21" s="664" t="s">
        <v>4362</v>
      </c>
      <c r="B21" s="665" t="s">
        <v>4211</v>
      </c>
      <c r="C21" s="665" t="s">
        <v>4224</v>
      </c>
      <c r="D21" s="665" t="s">
        <v>4295</v>
      </c>
      <c r="E21" s="665" t="s">
        <v>4296</v>
      </c>
      <c r="F21" s="668">
        <v>1</v>
      </c>
      <c r="G21" s="668">
        <v>1043</v>
      </c>
      <c r="H21" s="668">
        <v>1</v>
      </c>
      <c r="I21" s="668">
        <v>1043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4362</v>
      </c>
      <c r="B22" s="665" t="s">
        <v>4211</v>
      </c>
      <c r="C22" s="665" t="s">
        <v>4224</v>
      </c>
      <c r="D22" s="665" t="s">
        <v>4303</v>
      </c>
      <c r="E22" s="665" t="s">
        <v>4304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122</v>
      </c>
      <c r="P22" s="681"/>
      <c r="Q22" s="669">
        <v>122</v>
      </c>
    </row>
    <row r="23" spans="1:17" ht="14.4" customHeight="1" x14ac:dyDescent="0.3">
      <c r="A23" s="664" t="s">
        <v>4362</v>
      </c>
      <c r="B23" s="665" t="s">
        <v>4211</v>
      </c>
      <c r="C23" s="665" t="s">
        <v>4224</v>
      </c>
      <c r="D23" s="665" t="s">
        <v>4309</v>
      </c>
      <c r="E23" s="665" t="s">
        <v>4310</v>
      </c>
      <c r="F23" s="668">
        <v>7</v>
      </c>
      <c r="G23" s="668">
        <v>8939</v>
      </c>
      <c r="H23" s="668">
        <v>1</v>
      </c>
      <c r="I23" s="668">
        <v>1277</v>
      </c>
      <c r="J23" s="668">
        <v>1</v>
      </c>
      <c r="K23" s="668">
        <v>1288</v>
      </c>
      <c r="L23" s="668">
        <v>0.14408770555990602</v>
      </c>
      <c r="M23" s="668">
        <v>1288</v>
      </c>
      <c r="N23" s="668">
        <v>1</v>
      </c>
      <c r="O23" s="668">
        <v>1307</v>
      </c>
      <c r="P23" s="681">
        <v>0.14621322295558786</v>
      </c>
      <c r="Q23" s="669">
        <v>1307</v>
      </c>
    </row>
    <row r="24" spans="1:17" ht="14.4" customHeight="1" x14ac:dyDescent="0.3">
      <c r="A24" s="664" t="s">
        <v>4362</v>
      </c>
      <c r="B24" s="665" t="s">
        <v>4211</v>
      </c>
      <c r="C24" s="665" t="s">
        <v>4224</v>
      </c>
      <c r="D24" s="665" t="s">
        <v>4317</v>
      </c>
      <c r="E24" s="665" t="s">
        <v>4318</v>
      </c>
      <c r="F24" s="668"/>
      <c r="G24" s="668"/>
      <c r="H24" s="668"/>
      <c r="I24" s="668"/>
      <c r="J24" s="668"/>
      <c r="K24" s="668"/>
      <c r="L24" s="668"/>
      <c r="M24" s="668"/>
      <c r="N24" s="668">
        <v>1</v>
      </c>
      <c r="O24" s="668">
        <v>948</v>
      </c>
      <c r="P24" s="681"/>
      <c r="Q24" s="669">
        <v>948</v>
      </c>
    </row>
    <row r="25" spans="1:17" ht="14.4" customHeight="1" x14ac:dyDescent="0.3">
      <c r="A25" s="664" t="s">
        <v>543</v>
      </c>
      <c r="B25" s="665" t="s">
        <v>4211</v>
      </c>
      <c r="C25" s="665" t="s">
        <v>4221</v>
      </c>
      <c r="D25" s="665" t="s">
        <v>4222</v>
      </c>
      <c r="E25" s="665" t="s">
        <v>4223</v>
      </c>
      <c r="F25" s="668">
        <v>1</v>
      </c>
      <c r="G25" s="668">
        <v>162.80000000000001</v>
      </c>
      <c r="H25" s="668">
        <v>1</v>
      </c>
      <c r="I25" s="668">
        <v>162.80000000000001</v>
      </c>
      <c r="J25" s="668">
        <v>1</v>
      </c>
      <c r="K25" s="668">
        <v>162.80000000000001</v>
      </c>
      <c r="L25" s="668">
        <v>1</v>
      </c>
      <c r="M25" s="668">
        <v>162.80000000000001</v>
      </c>
      <c r="N25" s="668"/>
      <c r="O25" s="668"/>
      <c r="P25" s="681"/>
      <c r="Q25" s="669"/>
    </row>
    <row r="26" spans="1:17" ht="14.4" customHeight="1" x14ac:dyDescent="0.3">
      <c r="A26" s="664" t="s">
        <v>543</v>
      </c>
      <c r="B26" s="665" t="s">
        <v>4211</v>
      </c>
      <c r="C26" s="665" t="s">
        <v>4224</v>
      </c>
      <c r="D26" s="665" t="s">
        <v>4231</v>
      </c>
      <c r="E26" s="665" t="s">
        <v>4232</v>
      </c>
      <c r="F26" s="668">
        <v>14</v>
      </c>
      <c r="G26" s="668">
        <v>476</v>
      </c>
      <c r="H26" s="668">
        <v>1</v>
      </c>
      <c r="I26" s="668">
        <v>34</v>
      </c>
      <c r="J26" s="668">
        <v>2</v>
      </c>
      <c r="K26" s="668">
        <v>70</v>
      </c>
      <c r="L26" s="668">
        <v>0.14705882352941177</v>
      </c>
      <c r="M26" s="668">
        <v>35</v>
      </c>
      <c r="N26" s="668">
        <v>10</v>
      </c>
      <c r="O26" s="668">
        <v>370</v>
      </c>
      <c r="P26" s="681">
        <v>0.77731092436974791</v>
      </c>
      <c r="Q26" s="669">
        <v>37</v>
      </c>
    </row>
    <row r="27" spans="1:17" ht="14.4" customHeight="1" x14ac:dyDescent="0.3">
      <c r="A27" s="664" t="s">
        <v>543</v>
      </c>
      <c r="B27" s="665" t="s">
        <v>4211</v>
      </c>
      <c r="C27" s="665" t="s">
        <v>4224</v>
      </c>
      <c r="D27" s="665" t="s">
        <v>4235</v>
      </c>
      <c r="E27" s="665" t="s">
        <v>4236</v>
      </c>
      <c r="F27" s="668">
        <v>77</v>
      </c>
      <c r="G27" s="668">
        <v>385</v>
      </c>
      <c r="H27" s="668">
        <v>1</v>
      </c>
      <c r="I27" s="668">
        <v>5</v>
      </c>
      <c r="J27" s="668">
        <v>75</v>
      </c>
      <c r="K27" s="668">
        <v>375</v>
      </c>
      <c r="L27" s="668">
        <v>0.97402597402597402</v>
      </c>
      <c r="M27" s="668">
        <v>5</v>
      </c>
      <c r="N27" s="668">
        <v>83</v>
      </c>
      <c r="O27" s="668">
        <v>415</v>
      </c>
      <c r="P27" s="681">
        <v>1.0779220779220779</v>
      </c>
      <c r="Q27" s="669">
        <v>5</v>
      </c>
    </row>
    <row r="28" spans="1:17" ht="14.4" customHeight="1" x14ac:dyDescent="0.3">
      <c r="A28" s="664" t="s">
        <v>543</v>
      </c>
      <c r="B28" s="665" t="s">
        <v>4211</v>
      </c>
      <c r="C28" s="665" t="s">
        <v>4224</v>
      </c>
      <c r="D28" s="665" t="s">
        <v>4237</v>
      </c>
      <c r="E28" s="665" t="s">
        <v>4238</v>
      </c>
      <c r="F28" s="668"/>
      <c r="G28" s="668"/>
      <c r="H28" s="668"/>
      <c r="I28" s="668"/>
      <c r="J28" s="668">
        <v>1</v>
      </c>
      <c r="K28" s="668">
        <v>5</v>
      </c>
      <c r="L28" s="668"/>
      <c r="M28" s="668">
        <v>5</v>
      </c>
      <c r="N28" s="668"/>
      <c r="O28" s="668"/>
      <c r="P28" s="681"/>
      <c r="Q28" s="669"/>
    </row>
    <row r="29" spans="1:17" ht="14.4" customHeight="1" x14ac:dyDescent="0.3">
      <c r="A29" s="664" t="s">
        <v>543</v>
      </c>
      <c r="B29" s="665" t="s">
        <v>4211</v>
      </c>
      <c r="C29" s="665" t="s">
        <v>4224</v>
      </c>
      <c r="D29" s="665" t="s">
        <v>4363</v>
      </c>
      <c r="E29" s="665" t="s">
        <v>4364</v>
      </c>
      <c r="F29" s="668"/>
      <c r="G29" s="668"/>
      <c r="H29" s="668"/>
      <c r="I29" s="668"/>
      <c r="J29" s="668">
        <v>1</v>
      </c>
      <c r="K29" s="668">
        <v>118</v>
      </c>
      <c r="L29" s="668"/>
      <c r="M29" s="668">
        <v>118</v>
      </c>
      <c r="N29" s="668">
        <v>1</v>
      </c>
      <c r="O29" s="668">
        <v>122</v>
      </c>
      <c r="P29" s="681"/>
      <c r="Q29" s="669">
        <v>122</v>
      </c>
    </row>
    <row r="30" spans="1:17" ht="14.4" customHeight="1" x14ac:dyDescent="0.3">
      <c r="A30" s="664" t="s">
        <v>543</v>
      </c>
      <c r="B30" s="665" t="s">
        <v>4211</v>
      </c>
      <c r="C30" s="665" t="s">
        <v>4224</v>
      </c>
      <c r="D30" s="665" t="s">
        <v>4239</v>
      </c>
      <c r="E30" s="665" t="s">
        <v>4240</v>
      </c>
      <c r="F30" s="668">
        <v>2</v>
      </c>
      <c r="G30" s="668">
        <v>166</v>
      </c>
      <c r="H30" s="668">
        <v>1</v>
      </c>
      <c r="I30" s="668">
        <v>83</v>
      </c>
      <c r="J30" s="668">
        <v>3</v>
      </c>
      <c r="K30" s="668">
        <v>252</v>
      </c>
      <c r="L30" s="668">
        <v>1.5180722891566265</v>
      </c>
      <c r="M30" s="668">
        <v>84</v>
      </c>
      <c r="N30" s="668">
        <v>4</v>
      </c>
      <c r="O30" s="668">
        <v>352</v>
      </c>
      <c r="P30" s="681">
        <v>2.1204819277108435</v>
      </c>
      <c r="Q30" s="669">
        <v>88</v>
      </c>
    </row>
    <row r="31" spans="1:17" ht="14.4" customHeight="1" x14ac:dyDescent="0.3">
      <c r="A31" s="664" t="s">
        <v>543</v>
      </c>
      <c r="B31" s="665" t="s">
        <v>4211</v>
      </c>
      <c r="C31" s="665" t="s">
        <v>4224</v>
      </c>
      <c r="D31" s="665" t="s">
        <v>4241</v>
      </c>
      <c r="E31" s="665" t="s">
        <v>4242</v>
      </c>
      <c r="F31" s="668">
        <v>12</v>
      </c>
      <c r="G31" s="668">
        <v>7332</v>
      </c>
      <c r="H31" s="668">
        <v>1</v>
      </c>
      <c r="I31" s="668">
        <v>611</v>
      </c>
      <c r="J31" s="668">
        <v>12</v>
      </c>
      <c r="K31" s="668">
        <v>7404</v>
      </c>
      <c r="L31" s="668">
        <v>1.0098199672667758</v>
      </c>
      <c r="M31" s="668">
        <v>617</v>
      </c>
      <c r="N31" s="668">
        <v>11</v>
      </c>
      <c r="O31" s="668">
        <v>6930</v>
      </c>
      <c r="P31" s="681">
        <v>0.94517184942716859</v>
      </c>
      <c r="Q31" s="669">
        <v>630</v>
      </c>
    </row>
    <row r="32" spans="1:17" ht="14.4" customHeight="1" x14ac:dyDescent="0.3">
      <c r="A32" s="664" t="s">
        <v>543</v>
      </c>
      <c r="B32" s="665" t="s">
        <v>4211</v>
      </c>
      <c r="C32" s="665" t="s">
        <v>4224</v>
      </c>
      <c r="D32" s="665" t="s">
        <v>4243</v>
      </c>
      <c r="E32" s="665" t="s">
        <v>4244</v>
      </c>
      <c r="F32" s="668">
        <v>11</v>
      </c>
      <c r="G32" s="668">
        <v>4246</v>
      </c>
      <c r="H32" s="668">
        <v>1</v>
      </c>
      <c r="I32" s="668">
        <v>386</v>
      </c>
      <c r="J32" s="668">
        <v>7</v>
      </c>
      <c r="K32" s="668">
        <v>2716</v>
      </c>
      <c r="L32" s="668">
        <v>0.6396608572774376</v>
      </c>
      <c r="M32" s="668">
        <v>388</v>
      </c>
      <c r="N32" s="668">
        <v>5</v>
      </c>
      <c r="O32" s="668">
        <v>1960</v>
      </c>
      <c r="P32" s="681">
        <v>0.46161092793217146</v>
      </c>
      <c r="Q32" s="669">
        <v>392</v>
      </c>
    </row>
    <row r="33" spans="1:17" ht="14.4" customHeight="1" x14ac:dyDescent="0.3">
      <c r="A33" s="664" t="s">
        <v>543</v>
      </c>
      <c r="B33" s="665" t="s">
        <v>4211</v>
      </c>
      <c r="C33" s="665" t="s">
        <v>4224</v>
      </c>
      <c r="D33" s="665" t="s">
        <v>4245</v>
      </c>
      <c r="E33" s="665" t="s">
        <v>4246</v>
      </c>
      <c r="F33" s="668">
        <v>35</v>
      </c>
      <c r="G33" s="668">
        <v>1365</v>
      </c>
      <c r="H33" s="668">
        <v>1</v>
      </c>
      <c r="I33" s="668">
        <v>39</v>
      </c>
      <c r="J33" s="668">
        <v>36</v>
      </c>
      <c r="K33" s="668">
        <v>1404</v>
      </c>
      <c r="L33" s="668">
        <v>1.0285714285714285</v>
      </c>
      <c r="M33" s="668">
        <v>39</v>
      </c>
      <c r="N33" s="668">
        <v>14</v>
      </c>
      <c r="O33" s="668">
        <v>546</v>
      </c>
      <c r="P33" s="681">
        <v>0.4</v>
      </c>
      <c r="Q33" s="669">
        <v>39</v>
      </c>
    </row>
    <row r="34" spans="1:17" ht="14.4" customHeight="1" x14ac:dyDescent="0.3">
      <c r="A34" s="664" t="s">
        <v>543</v>
      </c>
      <c r="B34" s="665" t="s">
        <v>4211</v>
      </c>
      <c r="C34" s="665" t="s">
        <v>4224</v>
      </c>
      <c r="D34" s="665" t="s">
        <v>4327</v>
      </c>
      <c r="E34" s="665" t="s">
        <v>4328</v>
      </c>
      <c r="F34" s="668"/>
      <c r="G34" s="668"/>
      <c r="H34" s="668"/>
      <c r="I34" s="668"/>
      <c r="J34" s="668">
        <v>1</v>
      </c>
      <c r="K34" s="668">
        <v>17655</v>
      </c>
      <c r="L34" s="668"/>
      <c r="M34" s="668">
        <v>17655</v>
      </c>
      <c r="N34" s="668"/>
      <c r="O34" s="668"/>
      <c r="P34" s="681"/>
      <c r="Q34" s="669"/>
    </row>
    <row r="35" spans="1:17" ht="14.4" customHeight="1" x14ac:dyDescent="0.3">
      <c r="A35" s="664" t="s">
        <v>543</v>
      </c>
      <c r="B35" s="665" t="s">
        <v>4211</v>
      </c>
      <c r="C35" s="665" t="s">
        <v>4224</v>
      </c>
      <c r="D35" s="665" t="s">
        <v>4329</v>
      </c>
      <c r="E35" s="665" t="s">
        <v>4330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586</v>
      </c>
      <c r="P35" s="681"/>
      <c r="Q35" s="669">
        <v>586</v>
      </c>
    </row>
    <row r="36" spans="1:17" ht="14.4" customHeight="1" x14ac:dyDescent="0.3">
      <c r="A36" s="664" t="s">
        <v>543</v>
      </c>
      <c r="B36" s="665" t="s">
        <v>4211</v>
      </c>
      <c r="C36" s="665" t="s">
        <v>4224</v>
      </c>
      <c r="D36" s="665" t="s">
        <v>4331</v>
      </c>
      <c r="E36" s="665" t="s">
        <v>4332</v>
      </c>
      <c r="F36" s="668"/>
      <c r="G36" s="668"/>
      <c r="H36" s="668"/>
      <c r="I36" s="668"/>
      <c r="J36" s="668">
        <v>1</v>
      </c>
      <c r="K36" s="668">
        <v>1689</v>
      </c>
      <c r="L36" s="668"/>
      <c r="M36" s="668">
        <v>1689</v>
      </c>
      <c r="N36" s="668"/>
      <c r="O36" s="668"/>
      <c r="P36" s="681"/>
      <c r="Q36" s="669"/>
    </row>
    <row r="37" spans="1:17" ht="14.4" customHeight="1" x14ac:dyDescent="0.3">
      <c r="A37" s="664" t="s">
        <v>543</v>
      </c>
      <c r="B37" s="665" t="s">
        <v>4211</v>
      </c>
      <c r="C37" s="665" t="s">
        <v>4224</v>
      </c>
      <c r="D37" s="665" t="s">
        <v>4247</v>
      </c>
      <c r="E37" s="665" t="s">
        <v>4248</v>
      </c>
      <c r="F37" s="668">
        <v>1</v>
      </c>
      <c r="G37" s="668">
        <v>4425</v>
      </c>
      <c r="H37" s="668">
        <v>1</v>
      </c>
      <c r="I37" s="668">
        <v>4425</v>
      </c>
      <c r="J37" s="668">
        <v>1</v>
      </c>
      <c r="K37" s="668">
        <v>4429</v>
      </c>
      <c r="L37" s="668">
        <v>1.0009039548022598</v>
      </c>
      <c r="M37" s="668">
        <v>4429</v>
      </c>
      <c r="N37" s="668">
        <v>1</v>
      </c>
      <c r="O37" s="668">
        <v>4442</v>
      </c>
      <c r="P37" s="681">
        <v>1.0038418079096045</v>
      </c>
      <c r="Q37" s="669">
        <v>4442</v>
      </c>
    </row>
    <row r="38" spans="1:17" ht="14.4" customHeight="1" x14ac:dyDescent="0.3">
      <c r="A38" s="664" t="s">
        <v>543</v>
      </c>
      <c r="B38" s="665" t="s">
        <v>4211</v>
      </c>
      <c r="C38" s="665" t="s">
        <v>4224</v>
      </c>
      <c r="D38" s="665" t="s">
        <v>4249</v>
      </c>
      <c r="E38" s="665" t="s">
        <v>4250</v>
      </c>
      <c r="F38" s="668"/>
      <c r="G38" s="668"/>
      <c r="H38" s="668"/>
      <c r="I38" s="668"/>
      <c r="J38" s="668">
        <v>1</v>
      </c>
      <c r="K38" s="668">
        <v>695</v>
      </c>
      <c r="L38" s="668"/>
      <c r="M38" s="668">
        <v>695</v>
      </c>
      <c r="N38" s="668"/>
      <c r="O38" s="668"/>
      <c r="P38" s="681"/>
      <c r="Q38" s="669"/>
    </row>
    <row r="39" spans="1:17" ht="14.4" customHeight="1" x14ac:dyDescent="0.3">
      <c r="A39" s="664" t="s">
        <v>543</v>
      </c>
      <c r="B39" s="665" t="s">
        <v>4211</v>
      </c>
      <c r="C39" s="665" t="s">
        <v>4224</v>
      </c>
      <c r="D39" s="665" t="s">
        <v>4251</v>
      </c>
      <c r="E39" s="665" t="s">
        <v>4252</v>
      </c>
      <c r="F39" s="668">
        <v>2</v>
      </c>
      <c r="G39" s="668">
        <v>464</v>
      </c>
      <c r="H39" s="668">
        <v>1</v>
      </c>
      <c r="I39" s="668">
        <v>232</v>
      </c>
      <c r="J39" s="668">
        <v>2</v>
      </c>
      <c r="K39" s="668">
        <v>470</v>
      </c>
      <c r="L39" s="668">
        <v>1.0129310344827587</v>
      </c>
      <c r="M39" s="668">
        <v>235</v>
      </c>
      <c r="N39" s="668">
        <v>2</v>
      </c>
      <c r="O39" s="668">
        <v>502</v>
      </c>
      <c r="P39" s="681">
        <v>1.0818965517241379</v>
      </c>
      <c r="Q39" s="669">
        <v>251</v>
      </c>
    </row>
    <row r="40" spans="1:17" ht="14.4" customHeight="1" x14ac:dyDescent="0.3">
      <c r="A40" s="664" t="s">
        <v>543</v>
      </c>
      <c r="B40" s="665" t="s">
        <v>4211</v>
      </c>
      <c r="C40" s="665" t="s">
        <v>4224</v>
      </c>
      <c r="D40" s="665" t="s">
        <v>4253</v>
      </c>
      <c r="E40" s="665" t="s">
        <v>4254</v>
      </c>
      <c r="F40" s="668">
        <v>6</v>
      </c>
      <c r="G40" s="668">
        <v>696</v>
      </c>
      <c r="H40" s="668">
        <v>1</v>
      </c>
      <c r="I40" s="668">
        <v>116</v>
      </c>
      <c r="J40" s="668">
        <v>5</v>
      </c>
      <c r="K40" s="668">
        <v>590</v>
      </c>
      <c r="L40" s="668">
        <v>0.8477011494252874</v>
      </c>
      <c r="M40" s="668">
        <v>118</v>
      </c>
      <c r="N40" s="668">
        <v>2</v>
      </c>
      <c r="O40" s="668">
        <v>252</v>
      </c>
      <c r="P40" s="681">
        <v>0.36206896551724138</v>
      </c>
      <c r="Q40" s="669">
        <v>126</v>
      </c>
    </row>
    <row r="41" spans="1:17" ht="14.4" customHeight="1" x14ac:dyDescent="0.3">
      <c r="A41" s="664" t="s">
        <v>543</v>
      </c>
      <c r="B41" s="665" t="s">
        <v>4211</v>
      </c>
      <c r="C41" s="665" t="s">
        <v>4224</v>
      </c>
      <c r="D41" s="665" t="s">
        <v>4275</v>
      </c>
      <c r="E41" s="665" t="s">
        <v>4276</v>
      </c>
      <c r="F41" s="668">
        <v>10</v>
      </c>
      <c r="G41" s="668">
        <v>9470</v>
      </c>
      <c r="H41" s="668">
        <v>1</v>
      </c>
      <c r="I41" s="668">
        <v>947</v>
      </c>
      <c r="J41" s="668">
        <v>11</v>
      </c>
      <c r="K41" s="668">
        <v>10516</v>
      </c>
      <c r="L41" s="668">
        <v>1.1104540654699049</v>
      </c>
      <c r="M41" s="668">
        <v>956</v>
      </c>
      <c r="N41" s="668">
        <v>1</v>
      </c>
      <c r="O41" s="668">
        <v>980</v>
      </c>
      <c r="P41" s="681">
        <v>0.10348468848996832</v>
      </c>
      <c r="Q41" s="669">
        <v>980</v>
      </c>
    </row>
    <row r="42" spans="1:17" ht="14.4" customHeight="1" x14ac:dyDescent="0.3">
      <c r="A42" s="664" t="s">
        <v>543</v>
      </c>
      <c r="B42" s="665" t="s">
        <v>4211</v>
      </c>
      <c r="C42" s="665" t="s">
        <v>4224</v>
      </c>
      <c r="D42" s="665" t="s">
        <v>4277</v>
      </c>
      <c r="E42" s="665" t="s">
        <v>4278</v>
      </c>
      <c r="F42" s="668">
        <v>9</v>
      </c>
      <c r="G42" s="668">
        <v>1485</v>
      </c>
      <c r="H42" s="668">
        <v>1</v>
      </c>
      <c r="I42" s="668">
        <v>165</v>
      </c>
      <c r="J42" s="668">
        <v>11</v>
      </c>
      <c r="K42" s="668">
        <v>1859</v>
      </c>
      <c r="L42" s="668">
        <v>1.2518518518518518</v>
      </c>
      <c r="M42" s="668">
        <v>169</v>
      </c>
      <c r="N42" s="668">
        <v>1</v>
      </c>
      <c r="O42" s="668">
        <v>172</v>
      </c>
      <c r="P42" s="681">
        <v>0.11582491582491583</v>
      </c>
      <c r="Q42" s="669">
        <v>172</v>
      </c>
    </row>
    <row r="43" spans="1:17" ht="14.4" customHeight="1" x14ac:dyDescent="0.3">
      <c r="A43" s="664" t="s">
        <v>543</v>
      </c>
      <c r="B43" s="665" t="s">
        <v>4211</v>
      </c>
      <c r="C43" s="665" t="s">
        <v>4224</v>
      </c>
      <c r="D43" s="665" t="s">
        <v>4281</v>
      </c>
      <c r="E43" s="665" t="s">
        <v>4282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86</v>
      </c>
      <c r="P43" s="681"/>
      <c r="Q43" s="669">
        <v>86</v>
      </c>
    </row>
    <row r="44" spans="1:17" ht="14.4" customHeight="1" x14ac:dyDescent="0.3">
      <c r="A44" s="664" t="s">
        <v>543</v>
      </c>
      <c r="B44" s="665" t="s">
        <v>4211</v>
      </c>
      <c r="C44" s="665" t="s">
        <v>4224</v>
      </c>
      <c r="D44" s="665" t="s">
        <v>4289</v>
      </c>
      <c r="E44" s="665" t="s">
        <v>4290</v>
      </c>
      <c r="F44" s="668"/>
      <c r="G44" s="668"/>
      <c r="H44" s="668"/>
      <c r="I44" s="668"/>
      <c r="J44" s="668">
        <v>2</v>
      </c>
      <c r="K44" s="668">
        <v>1480</v>
      </c>
      <c r="L44" s="668"/>
      <c r="M44" s="668">
        <v>740</v>
      </c>
      <c r="N44" s="668">
        <v>1</v>
      </c>
      <c r="O44" s="668">
        <v>753</v>
      </c>
      <c r="P44" s="681"/>
      <c r="Q44" s="669">
        <v>753</v>
      </c>
    </row>
    <row r="45" spans="1:17" ht="14.4" customHeight="1" x14ac:dyDescent="0.3">
      <c r="A45" s="664" t="s">
        <v>543</v>
      </c>
      <c r="B45" s="665" t="s">
        <v>4211</v>
      </c>
      <c r="C45" s="665" t="s">
        <v>4224</v>
      </c>
      <c r="D45" s="665" t="s">
        <v>4299</v>
      </c>
      <c r="E45" s="665" t="s">
        <v>4300</v>
      </c>
      <c r="F45" s="668"/>
      <c r="G45" s="668"/>
      <c r="H45" s="668"/>
      <c r="I45" s="668"/>
      <c r="J45" s="668">
        <v>1</v>
      </c>
      <c r="K45" s="668">
        <v>349</v>
      </c>
      <c r="L45" s="668"/>
      <c r="M45" s="668">
        <v>349</v>
      </c>
      <c r="N45" s="668">
        <v>1</v>
      </c>
      <c r="O45" s="668">
        <v>372</v>
      </c>
      <c r="P45" s="681"/>
      <c r="Q45" s="669">
        <v>372</v>
      </c>
    </row>
    <row r="46" spans="1:17" ht="14.4" customHeight="1" x14ac:dyDescent="0.3">
      <c r="A46" s="664" t="s">
        <v>543</v>
      </c>
      <c r="B46" s="665" t="s">
        <v>4211</v>
      </c>
      <c r="C46" s="665" t="s">
        <v>4224</v>
      </c>
      <c r="D46" s="665" t="s">
        <v>4303</v>
      </c>
      <c r="E46" s="665" t="s">
        <v>4304</v>
      </c>
      <c r="F46" s="668">
        <v>6</v>
      </c>
      <c r="G46" s="668">
        <v>672</v>
      </c>
      <c r="H46" s="668">
        <v>1</v>
      </c>
      <c r="I46" s="668">
        <v>112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543</v>
      </c>
      <c r="B47" s="665" t="s">
        <v>4211</v>
      </c>
      <c r="C47" s="665" t="s">
        <v>4224</v>
      </c>
      <c r="D47" s="665" t="s">
        <v>4319</v>
      </c>
      <c r="E47" s="665" t="s">
        <v>4320</v>
      </c>
      <c r="F47" s="668">
        <v>1</v>
      </c>
      <c r="G47" s="668">
        <v>185</v>
      </c>
      <c r="H47" s="668">
        <v>1</v>
      </c>
      <c r="I47" s="668">
        <v>185</v>
      </c>
      <c r="J47" s="668">
        <v>2</v>
      </c>
      <c r="K47" s="668">
        <v>376</v>
      </c>
      <c r="L47" s="668">
        <v>2.0324324324324325</v>
      </c>
      <c r="M47" s="668">
        <v>188</v>
      </c>
      <c r="N47" s="668"/>
      <c r="O47" s="668"/>
      <c r="P47" s="681"/>
      <c r="Q47" s="669"/>
    </row>
    <row r="48" spans="1:17" ht="14.4" customHeight="1" x14ac:dyDescent="0.3">
      <c r="A48" s="664" t="s">
        <v>543</v>
      </c>
      <c r="B48" s="665" t="s">
        <v>4365</v>
      </c>
      <c r="C48" s="665" t="s">
        <v>4212</v>
      </c>
      <c r="D48" s="665" t="s">
        <v>4366</v>
      </c>
      <c r="E48" s="665" t="s">
        <v>4367</v>
      </c>
      <c r="F48" s="668"/>
      <c r="G48" s="668"/>
      <c r="H48" s="668"/>
      <c r="I48" s="668"/>
      <c r="J48" s="668">
        <v>14</v>
      </c>
      <c r="K48" s="668">
        <v>1477.98</v>
      </c>
      <c r="L48" s="668"/>
      <c r="M48" s="668">
        <v>105.57000000000001</v>
      </c>
      <c r="N48" s="668">
        <v>12</v>
      </c>
      <c r="O48" s="668">
        <v>599.16</v>
      </c>
      <c r="P48" s="681"/>
      <c r="Q48" s="669">
        <v>49.93</v>
      </c>
    </row>
    <row r="49" spans="1:17" ht="14.4" customHeight="1" x14ac:dyDescent="0.3">
      <c r="A49" s="664" t="s">
        <v>543</v>
      </c>
      <c r="B49" s="665" t="s">
        <v>4365</v>
      </c>
      <c r="C49" s="665" t="s">
        <v>4212</v>
      </c>
      <c r="D49" s="665" t="s">
        <v>4368</v>
      </c>
      <c r="E49" s="665" t="s">
        <v>2409</v>
      </c>
      <c r="F49" s="668">
        <v>4</v>
      </c>
      <c r="G49" s="668">
        <v>471.84</v>
      </c>
      <c r="H49" s="668">
        <v>1</v>
      </c>
      <c r="I49" s="668">
        <v>117.96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543</v>
      </c>
      <c r="B50" s="665" t="s">
        <v>4365</v>
      </c>
      <c r="C50" s="665" t="s">
        <v>4212</v>
      </c>
      <c r="D50" s="665" t="s">
        <v>4369</v>
      </c>
      <c r="E50" s="665" t="s">
        <v>2409</v>
      </c>
      <c r="F50" s="668"/>
      <c r="G50" s="668"/>
      <c r="H50" s="668"/>
      <c r="I50" s="668"/>
      <c r="J50" s="668">
        <v>55</v>
      </c>
      <c r="K50" s="668">
        <v>4187.1499999999996</v>
      </c>
      <c r="L50" s="668"/>
      <c r="M50" s="668">
        <v>76.13</v>
      </c>
      <c r="N50" s="668"/>
      <c r="O50" s="668"/>
      <c r="P50" s="681"/>
      <c r="Q50" s="669"/>
    </row>
    <row r="51" spans="1:17" ht="14.4" customHeight="1" x14ac:dyDescent="0.3">
      <c r="A51" s="664" t="s">
        <v>543</v>
      </c>
      <c r="B51" s="665" t="s">
        <v>4365</v>
      </c>
      <c r="C51" s="665" t="s">
        <v>4212</v>
      </c>
      <c r="D51" s="665" t="s">
        <v>4370</v>
      </c>
      <c r="E51" s="665" t="s">
        <v>1916</v>
      </c>
      <c r="F51" s="668">
        <v>4.4000000000000004</v>
      </c>
      <c r="G51" s="668">
        <v>1432.02</v>
      </c>
      <c r="H51" s="668">
        <v>1</v>
      </c>
      <c r="I51" s="668">
        <v>325.45909090909089</v>
      </c>
      <c r="J51" s="668">
        <v>4</v>
      </c>
      <c r="K51" s="668">
        <v>1245.3</v>
      </c>
      <c r="L51" s="668">
        <v>0.86961075962626222</v>
      </c>
      <c r="M51" s="668">
        <v>311.32499999999999</v>
      </c>
      <c r="N51" s="668">
        <v>1.7000000000000002</v>
      </c>
      <c r="O51" s="668">
        <v>529.21</v>
      </c>
      <c r="P51" s="681">
        <v>0.36955489448471396</v>
      </c>
      <c r="Q51" s="669">
        <v>311.3</v>
      </c>
    </row>
    <row r="52" spans="1:17" ht="14.4" customHeight="1" x14ac:dyDescent="0.3">
      <c r="A52" s="664" t="s">
        <v>543</v>
      </c>
      <c r="B52" s="665" t="s">
        <v>4365</v>
      </c>
      <c r="C52" s="665" t="s">
        <v>4212</v>
      </c>
      <c r="D52" s="665" t="s">
        <v>4371</v>
      </c>
      <c r="E52" s="665" t="s">
        <v>4372</v>
      </c>
      <c r="F52" s="668">
        <v>12</v>
      </c>
      <c r="G52" s="668">
        <v>1008.96</v>
      </c>
      <c r="H52" s="668">
        <v>1</v>
      </c>
      <c r="I52" s="668">
        <v>84.08</v>
      </c>
      <c r="J52" s="668">
        <v>14</v>
      </c>
      <c r="K52" s="668">
        <v>1126.02</v>
      </c>
      <c r="L52" s="668">
        <v>1.1160204567078973</v>
      </c>
      <c r="M52" s="668">
        <v>80.429999999999993</v>
      </c>
      <c r="N52" s="668">
        <v>10</v>
      </c>
      <c r="O52" s="668">
        <v>804.3</v>
      </c>
      <c r="P52" s="681">
        <v>0.79715746907706941</v>
      </c>
      <c r="Q52" s="669">
        <v>80.429999999999993</v>
      </c>
    </row>
    <row r="53" spans="1:17" ht="14.4" customHeight="1" x14ac:dyDescent="0.3">
      <c r="A53" s="664" t="s">
        <v>543</v>
      </c>
      <c r="B53" s="665" t="s">
        <v>4365</v>
      </c>
      <c r="C53" s="665" t="s">
        <v>4212</v>
      </c>
      <c r="D53" s="665" t="s">
        <v>4373</v>
      </c>
      <c r="E53" s="665"/>
      <c r="F53" s="668">
        <v>5.6</v>
      </c>
      <c r="G53" s="668">
        <v>6044.15</v>
      </c>
      <c r="H53" s="668">
        <v>1</v>
      </c>
      <c r="I53" s="668">
        <v>1079.3125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543</v>
      </c>
      <c r="B54" s="665" t="s">
        <v>4365</v>
      </c>
      <c r="C54" s="665" t="s">
        <v>4212</v>
      </c>
      <c r="D54" s="665" t="s">
        <v>4374</v>
      </c>
      <c r="E54" s="665" t="s">
        <v>1226</v>
      </c>
      <c r="F54" s="668">
        <v>282</v>
      </c>
      <c r="G54" s="668">
        <v>17216.099999999999</v>
      </c>
      <c r="H54" s="668">
        <v>1</v>
      </c>
      <c r="I54" s="668">
        <v>61.05</v>
      </c>
      <c r="J54" s="668">
        <v>173</v>
      </c>
      <c r="K54" s="668">
        <v>10124.400000000001</v>
      </c>
      <c r="L54" s="668">
        <v>0.58807743914126909</v>
      </c>
      <c r="M54" s="668">
        <v>58.522543352601161</v>
      </c>
      <c r="N54" s="668">
        <v>169</v>
      </c>
      <c r="O54" s="668">
        <v>9869.5999999999985</v>
      </c>
      <c r="P54" s="681">
        <v>0.57327733923478597</v>
      </c>
      <c r="Q54" s="669">
        <v>58.399999999999991</v>
      </c>
    </row>
    <row r="55" spans="1:17" ht="14.4" customHeight="1" x14ac:dyDescent="0.3">
      <c r="A55" s="664" t="s">
        <v>543</v>
      </c>
      <c r="B55" s="665" t="s">
        <v>4365</v>
      </c>
      <c r="C55" s="665" t="s">
        <v>4212</v>
      </c>
      <c r="D55" s="665" t="s">
        <v>4375</v>
      </c>
      <c r="E55" s="665" t="s">
        <v>1922</v>
      </c>
      <c r="F55" s="668">
        <v>18</v>
      </c>
      <c r="G55" s="668">
        <v>2591.1</v>
      </c>
      <c r="H55" s="668">
        <v>1</v>
      </c>
      <c r="I55" s="668">
        <v>143.94999999999999</v>
      </c>
      <c r="J55" s="668"/>
      <c r="K55" s="668"/>
      <c r="L55" s="668"/>
      <c r="M55" s="668"/>
      <c r="N55" s="668">
        <v>7</v>
      </c>
      <c r="O55" s="668">
        <v>741.72</v>
      </c>
      <c r="P55" s="681">
        <v>0.28625680213036936</v>
      </c>
      <c r="Q55" s="669">
        <v>105.96000000000001</v>
      </c>
    </row>
    <row r="56" spans="1:17" ht="14.4" customHeight="1" x14ac:dyDescent="0.3">
      <c r="A56" s="664" t="s">
        <v>543</v>
      </c>
      <c r="B56" s="665" t="s">
        <v>4365</v>
      </c>
      <c r="C56" s="665" t="s">
        <v>4212</v>
      </c>
      <c r="D56" s="665" t="s">
        <v>4376</v>
      </c>
      <c r="E56" s="665" t="s">
        <v>2319</v>
      </c>
      <c r="F56" s="668"/>
      <c r="G56" s="668"/>
      <c r="H56" s="668"/>
      <c r="I56" s="668"/>
      <c r="J56" s="668">
        <v>19.3</v>
      </c>
      <c r="K56" s="668">
        <v>13474.18</v>
      </c>
      <c r="L56" s="668"/>
      <c r="M56" s="668">
        <v>698.14404145077719</v>
      </c>
      <c r="N56" s="668">
        <v>7.6</v>
      </c>
      <c r="O56" s="668">
        <v>5261.29</v>
      </c>
      <c r="P56" s="681"/>
      <c r="Q56" s="669">
        <v>692.27499999999998</v>
      </c>
    </row>
    <row r="57" spans="1:17" ht="14.4" customHeight="1" x14ac:dyDescent="0.3">
      <c r="A57" s="664" t="s">
        <v>543</v>
      </c>
      <c r="B57" s="665" t="s">
        <v>4365</v>
      </c>
      <c r="C57" s="665" t="s">
        <v>4212</v>
      </c>
      <c r="D57" s="665" t="s">
        <v>4377</v>
      </c>
      <c r="E57" s="665" t="s">
        <v>4378</v>
      </c>
      <c r="F57" s="668"/>
      <c r="G57" s="668"/>
      <c r="H57" s="668"/>
      <c r="I57" s="668"/>
      <c r="J57" s="668">
        <v>7</v>
      </c>
      <c r="K57" s="668">
        <v>7747.6</v>
      </c>
      <c r="L57" s="668"/>
      <c r="M57" s="668">
        <v>1106.8</v>
      </c>
      <c r="N57" s="668"/>
      <c r="O57" s="668"/>
      <c r="P57" s="681"/>
      <c r="Q57" s="669"/>
    </row>
    <row r="58" spans="1:17" ht="14.4" customHeight="1" x14ac:dyDescent="0.3">
      <c r="A58" s="664" t="s">
        <v>543</v>
      </c>
      <c r="B58" s="665" t="s">
        <v>4365</v>
      </c>
      <c r="C58" s="665" t="s">
        <v>4212</v>
      </c>
      <c r="D58" s="665" t="s">
        <v>4379</v>
      </c>
      <c r="E58" s="665" t="s">
        <v>1241</v>
      </c>
      <c r="F58" s="668">
        <v>1.2</v>
      </c>
      <c r="G58" s="668">
        <v>16318.56</v>
      </c>
      <c r="H58" s="668">
        <v>1</v>
      </c>
      <c r="I58" s="668">
        <v>13598.8</v>
      </c>
      <c r="J58" s="668"/>
      <c r="K58" s="668"/>
      <c r="L58" s="668"/>
      <c r="M58" s="668"/>
      <c r="N58" s="668">
        <v>4.2</v>
      </c>
      <c r="O58" s="668">
        <v>50456.28</v>
      </c>
      <c r="P58" s="681">
        <v>3.0919566432332264</v>
      </c>
      <c r="Q58" s="669">
        <v>12013.4</v>
      </c>
    </row>
    <row r="59" spans="1:17" ht="14.4" customHeight="1" x14ac:dyDescent="0.3">
      <c r="A59" s="664" t="s">
        <v>543</v>
      </c>
      <c r="B59" s="665" t="s">
        <v>4365</v>
      </c>
      <c r="C59" s="665" t="s">
        <v>4212</v>
      </c>
      <c r="D59" s="665" t="s">
        <v>4380</v>
      </c>
      <c r="E59" s="665" t="s">
        <v>4381</v>
      </c>
      <c r="F59" s="668"/>
      <c r="G59" s="668"/>
      <c r="H59" s="668"/>
      <c r="I59" s="668"/>
      <c r="J59" s="668"/>
      <c r="K59" s="668"/>
      <c r="L59" s="668"/>
      <c r="M59" s="668"/>
      <c r="N59" s="668">
        <v>2.6</v>
      </c>
      <c r="O59" s="668">
        <v>275.05</v>
      </c>
      <c r="P59" s="681"/>
      <c r="Q59" s="669">
        <v>105.78846153846153</v>
      </c>
    </row>
    <row r="60" spans="1:17" ht="14.4" customHeight="1" x14ac:dyDescent="0.3">
      <c r="A60" s="664" t="s">
        <v>543</v>
      </c>
      <c r="B60" s="665" t="s">
        <v>4365</v>
      </c>
      <c r="C60" s="665" t="s">
        <v>4212</v>
      </c>
      <c r="D60" s="665" t="s">
        <v>4382</v>
      </c>
      <c r="E60" s="665" t="s">
        <v>4383</v>
      </c>
      <c r="F60" s="668"/>
      <c r="G60" s="668"/>
      <c r="H60" s="668"/>
      <c r="I60" s="668"/>
      <c r="J60" s="668">
        <v>42</v>
      </c>
      <c r="K60" s="668">
        <v>1621.62</v>
      </c>
      <c r="L60" s="668"/>
      <c r="M60" s="668">
        <v>38.61</v>
      </c>
      <c r="N60" s="668">
        <v>120</v>
      </c>
      <c r="O60" s="668">
        <v>4633.2</v>
      </c>
      <c r="P60" s="681"/>
      <c r="Q60" s="669">
        <v>38.61</v>
      </c>
    </row>
    <row r="61" spans="1:17" ht="14.4" customHeight="1" x14ac:dyDescent="0.3">
      <c r="A61" s="664" t="s">
        <v>543</v>
      </c>
      <c r="B61" s="665" t="s">
        <v>4365</v>
      </c>
      <c r="C61" s="665" t="s">
        <v>4212</v>
      </c>
      <c r="D61" s="665" t="s">
        <v>4384</v>
      </c>
      <c r="E61" s="665" t="s">
        <v>4385</v>
      </c>
      <c r="F61" s="668">
        <v>8.8000000000000007</v>
      </c>
      <c r="G61" s="668">
        <v>3556.96</v>
      </c>
      <c r="H61" s="668">
        <v>1</v>
      </c>
      <c r="I61" s="668">
        <v>404.2</v>
      </c>
      <c r="J61" s="668">
        <v>5.9000000000000012</v>
      </c>
      <c r="K61" s="668">
        <v>2280.9399999999991</v>
      </c>
      <c r="L61" s="668">
        <v>0.64126107687463429</v>
      </c>
      <c r="M61" s="668">
        <v>386.5999999999998</v>
      </c>
      <c r="N61" s="668">
        <v>13.399999999999999</v>
      </c>
      <c r="O61" s="668">
        <v>5180.4399999999996</v>
      </c>
      <c r="P61" s="681">
        <v>1.4564234627322206</v>
      </c>
      <c r="Q61" s="669">
        <v>386.6</v>
      </c>
    </row>
    <row r="62" spans="1:17" ht="14.4" customHeight="1" x14ac:dyDescent="0.3">
      <c r="A62" s="664" t="s">
        <v>543</v>
      </c>
      <c r="B62" s="665" t="s">
        <v>4365</v>
      </c>
      <c r="C62" s="665" t="s">
        <v>4212</v>
      </c>
      <c r="D62" s="665" t="s">
        <v>4386</v>
      </c>
      <c r="E62" s="665" t="s">
        <v>4387</v>
      </c>
      <c r="F62" s="668"/>
      <c r="G62" s="668"/>
      <c r="H62" s="668"/>
      <c r="I62" s="668"/>
      <c r="J62" s="668">
        <v>22</v>
      </c>
      <c r="K62" s="668">
        <v>849.42</v>
      </c>
      <c r="L62" s="668"/>
      <c r="M62" s="668">
        <v>38.61</v>
      </c>
      <c r="N62" s="668">
        <v>80</v>
      </c>
      <c r="O62" s="668">
        <v>3088.7999999999997</v>
      </c>
      <c r="P62" s="681"/>
      <c r="Q62" s="669">
        <v>38.61</v>
      </c>
    </row>
    <row r="63" spans="1:17" ht="14.4" customHeight="1" x14ac:dyDescent="0.3">
      <c r="A63" s="664" t="s">
        <v>543</v>
      </c>
      <c r="B63" s="665" t="s">
        <v>4365</v>
      </c>
      <c r="C63" s="665" t="s">
        <v>4212</v>
      </c>
      <c r="D63" s="665" t="s">
        <v>4388</v>
      </c>
      <c r="E63" s="665" t="s">
        <v>4389</v>
      </c>
      <c r="F63" s="668"/>
      <c r="G63" s="668"/>
      <c r="H63" s="668"/>
      <c r="I63" s="668"/>
      <c r="J63" s="668">
        <v>2</v>
      </c>
      <c r="K63" s="668">
        <v>16470.3</v>
      </c>
      <c r="L63" s="668"/>
      <c r="M63" s="668">
        <v>8235.15</v>
      </c>
      <c r="N63" s="668"/>
      <c r="O63" s="668"/>
      <c r="P63" s="681"/>
      <c r="Q63" s="669"/>
    </row>
    <row r="64" spans="1:17" ht="14.4" customHeight="1" x14ac:dyDescent="0.3">
      <c r="A64" s="664" t="s">
        <v>543</v>
      </c>
      <c r="B64" s="665" t="s">
        <v>4365</v>
      </c>
      <c r="C64" s="665" t="s">
        <v>4212</v>
      </c>
      <c r="D64" s="665" t="s">
        <v>4390</v>
      </c>
      <c r="E64" s="665" t="s">
        <v>4391</v>
      </c>
      <c r="F64" s="668"/>
      <c r="G64" s="668"/>
      <c r="H64" s="668"/>
      <c r="I64" s="668"/>
      <c r="J64" s="668"/>
      <c r="K64" s="668"/>
      <c r="L64" s="668"/>
      <c r="M64" s="668"/>
      <c r="N64" s="668">
        <v>1.6</v>
      </c>
      <c r="O64" s="668">
        <v>1060.83</v>
      </c>
      <c r="P64" s="681"/>
      <c r="Q64" s="669">
        <v>663.01874999999995</v>
      </c>
    </row>
    <row r="65" spans="1:17" ht="14.4" customHeight="1" x14ac:dyDescent="0.3">
      <c r="A65" s="664" t="s">
        <v>543</v>
      </c>
      <c r="B65" s="665" t="s">
        <v>4365</v>
      </c>
      <c r="C65" s="665" t="s">
        <v>4212</v>
      </c>
      <c r="D65" s="665" t="s">
        <v>4392</v>
      </c>
      <c r="E65" s="665" t="s">
        <v>4393</v>
      </c>
      <c r="F65" s="668">
        <v>27</v>
      </c>
      <c r="G65" s="668">
        <v>1282.5</v>
      </c>
      <c r="H65" s="668">
        <v>1</v>
      </c>
      <c r="I65" s="668">
        <v>47.5</v>
      </c>
      <c r="J65" s="668">
        <v>214</v>
      </c>
      <c r="K65" s="668">
        <v>9742.7199999999993</v>
      </c>
      <c r="L65" s="668">
        <v>7.5966627680311882</v>
      </c>
      <c r="M65" s="668">
        <v>45.526728971962612</v>
      </c>
      <c r="N65" s="668">
        <v>62</v>
      </c>
      <c r="O65" s="668">
        <v>2658.56</v>
      </c>
      <c r="P65" s="681">
        <v>2.07295126705653</v>
      </c>
      <c r="Q65" s="669">
        <v>42.88</v>
      </c>
    </row>
    <row r="66" spans="1:17" ht="14.4" customHeight="1" x14ac:dyDescent="0.3">
      <c r="A66" s="664" t="s">
        <v>543</v>
      </c>
      <c r="B66" s="665" t="s">
        <v>4365</v>
      </c>
      <c r="C66" s="665" t="s">
        <v>4212</v>
      </c>
      <c r="D66" s="665" t="s">
        <v>4394</v>
      </c>
      <c r="E66" s="665" t="s">
        <v>1206</v>
      </c>
      <c r="F66" s="668">
        <v>24</v>
      </c>
      <c r="G66" s="668">
        <v>1937.52</v>
      </c>
      <c r="H66" s="668">
        <v>1</v>
      </c>
      <c r="I66" s="668">
        <v>80.73</v>
      </c>
      <c r="J66" s="668">
        <v>19</v>
      </c>
      <c r="K66" s="668">
        <v>1467.18</v>
      </c>
      <c r="L66" s="668">
        <v>0.75724637681159424</v>
      </c>
      <c r="M66" s="668">
        <v>77.22</v>
      </c>
      <c r="N66" s="668">
        <v>25</v>
      </c>
      <c r="O66" s="668">
        <v>1930.5</v>
      </c>
      <c r="P66" s="681">
        <v>0.99637681159420288</v>
      </c>
      <c r="Q66" s="669">
        <v>77.22</v>
      </c>
    </row>
    <row r="67" spans="1:17" ht="14.4" customHeight="1" x14ac:dyDescent="0.3">
      <c r="A67" s="664" t="s">
        <v>543</v>
      </c>
      <c r="B67" s="665" t="s">
        <v>4365</v>
      </c>
      <c r="C67" s="665" t="s">
        <v>4212</v>
      </c>
      <c r="D67" s="665" t="s">
        <v>4395</v>
      </c>
      <c r="E67" s="665" t="s">
        <v>1928</v>
      </c>
      <c r="F67" s="668">
        <v>0.1</v>
      </c>
      <c r="G67" s="668">
        <v>28.24</v>
      </c>
      <c r="H67" s="668">
        <v>1</v>
      </c>
      <c r="I67" s="668">
        <v>282.39999999999998</v>
      </c>
      <c r="J67" s="668"/>
      <c r="K67" s="668"/>
      <c r="L67" s="668"/>
      <c r="M67" s="668"/>
      <c r="N67" s="668">
        <v>0.5</v>
      </c>
      <c r="O67" s="668">
        <v>135.06</v>
      </c>
      <c r="P67" s="681">
        <v>4.7825779036827196</v>
      </c>
      <c r="Q67" s="669">
        <v>270.12</v>
      </c>
    </row>
    <row r="68" spans="1:17" ht="14.4" customHeight="1" x14ac:dyDescent="0.3">
      <c r="A68" s="664" t="s">
        <v>543</v>
      </c>
      <c r="B68" s="665" t="s">
        <v>4365</v>
      </c>
      <c r="C68" s="665" t="s">
        <v>4212</v>
      </c>
      <c r="D68" s="665" t="s">
        <v>4396</v>
      </c>
      <c r="E68" s="665" t="s">
        <v>2297</v>
      </c>
      <c r="F68" s="668">
        <v>179.9</v>
      </c>
      <c r="G68" s="668">
        <v>68317.03</v>
      </c>
      <c r="H68" s="668">
        <v>1</v>
      </c>
      <c r="I68" s="668">
        <v>379.75002779321846</v>
      </c>
      <c r="J68" s="668">
        <v>158.59999999999997</v>
      </c>
      <c r="K68" s="668">
        <v>57822.649999999994</v>
      </c>
      <c r="L68" s="668">
        <v>0.84638705751699095</v>
      </c>
      <c r="M68" s="668">
        <v>364.58165195460282</v>
      </c>
      <c r="N68" s="668">
        <v>186.79999999999998</v>
      </c>
      <c r="O68" s="668">
        <v>50756.749999999993</v>
      </c>
      <c r="P68" s="681">
        <v>0.74295896645389869</v>
      </c>
      <c r="Q68" s="669">
        <v>271.71707708779439</v>
      </c>
    </row>
    <row r="69" spans="1:17" ht="14.4" customHeight="1" x14ac:dyDescent="0.3">
      <c r="A69" s="664" t="s">
        <v>543</v>
      </c>
      <c r="B69" s="665" t="s">
        <v>4365</v>
      </c>
      <c r="C69" s="665" t="s">
        <v>4212</v>
      </c>
      <c r="D69" s="665" t="s">
        <v>4397</v>
      </c>
      <c r="E69" s="665" t="s">
        <v>4398</v>
      </c>
      <c r="F69" s="668"/>
      <c r="G69" s="668"/>
      <c r="H69" s="668"/>
      <c r="I69" s="668"/>
      <c r="J69" s="668">
        <v>3</v>
      </c>
      <c r="K69" s="668">
        <v>13399.62</v>
      </c>
      <c r="L69" s="668"/>
      <c r="M69" s="668">
        <v>4466.54</v>
      </c>
      <c r="N69" s="668"/>
      <c r="O69" s="668"/>
      <c r="P69" s="681"/>
      <c r="Q69" s="669"/>
    </row>
    <row r="70" spans="1:17" ht="14.4" customHeight="1" x14ac:dyDescent="0.3">
      <c r="A70" s="664" t="s">
        <v>543</v>
      </c>
      <c r="B70" s="665" t="s">
        <v>4365</v>
      </c>
      <c r="C70" s="665" t="s">
        <v>4212</v>
      </c>
      <c r="D70" s="665" t="s">
        <v>4399</v>
      </c>
      <c r="E70" s="665" t="s">
        <v>4400</v>
      </c>
      <c r="F70" s="668"/>
      <c r="G70" s="668"/>
      <c r="H70" s="668"/>
      <c r="I70" s="668"/>
      <c r="J70" s="668">
        <v>17</v>
      </c>
      <c r="K70" s="668">
        <v>1359.66</v>
      </c>
      <c r="L70" s="668"/>
      <c r="M70" s="668">
        <v>79.98</v>
      </c>
      <c r="N70" s="668">
        <v>27</v>
      </c>
      <c r="O70" s="668">
        <v>3549.96</v>
      </c>
      <c r="P70" s="681"/>
      <c r="Q70" s="669">
        <v>131.47999999999999</v>
      </c>
    </row>
    <row r="71" spans="1:17" ht="14.4" customHeight="1" x14ac:dyDescent="0.3">
      <c r="A71" s="664" t="s">
        <v>543</v>
      </c>
      <c r="B71" s="665" t="s">
        <v>4365</v>
      </c>
      <c r="C71" s="665" t="s">
        <v>4212</v>
      </c>
      <c r="D71" s="665" t="s">
        <v>4401</v>
      </c>
      <c r="E71" s="665"/>
      <c r="F71" s="668">
        <v>48</v>
      </c>
      <c r="G71" s="668">
        <v>3299.52</v>
      </c>
      <c r="H71" s="668">
        <v>1</v>
      </c>
      <c r="I71" s="668">
        <v>68.739999999999995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543</v>
      </c>
      <c r="B72" s="665" t="s">
        <v>4365</v>
      </c>
      <c r="C72" s="665" t="s">
        <v>4212</v>
      </c>
      <c r="D72" s="665" t="s">
        <v>4402</v>
      </c>
      <c r="E72" s="665" t="s">
        <v>4403</v>
      </c>
      <c r="F72" s="668">
        <v>8.1999999999999993</v>
      </c>
      <c r="G72" s="668">
        <v>32192.38</v>
      </c>
      <c r="H72" s="668">
        <v>1</v>
      </c>
      <c r="I72" s="668">
        <v>3925.9000000000005</v>
      </c>
      <c r="J72" s="668">
        <v>5.5</v>
      </c>
      <c r="K72" s="668">
        <v>21336.420000000002</v>
      </c>
      <c r="L72" s="668">
        <v>0.66277858300628911</v>
      </c>
      <c r="M72" s="668">
        <v>3879.349090909091</v>
      </c>
      <c r="N72" s="668">
        <v>4.9000000000000004</v>
      </c>
      <c r="O72" s="668">
        <v>15992.34</v>
      </c>
      <c r="P72" s="681">
        <v>0.49677408131986511</v>
      </c>
      <c r="Q72" s="669">
        <v>3263.7428571428568</v>
      </c>
    </row>
    <row r="73" spans="1:17" ht="14.4" customHeight="1" x14ac:dyDescent="0.3">
      <c r="A73" s="664" t="s">
        <v>543</v>
      </c>
      <c r="B73" s="665" t="s">
        <v>4365</v>
      </c>
      <c r="C73" s="665" t="s">
        <v>4212</v>
      </c>
      <c r="D73" s="665" t="s">
        <v>4404</v>
      </c>
      <c r="E73" s="665" t="s">
        <v>4405</v>
      </c>
      <c r="F73" s="668">
        <v>8</v>
      </c>
      <c r="G73" s="668">
        <v>1833.28</v>
      </c>
      <c r="H73" s="668">
        <v>1</v>
      </c>
      <c r="I73" s="668">
        <v>229.16</v>
      </c>
      <c r="J73" s="668">
        <v>13</v>
      </c>
      <c r="K73" s="668">
        <v>2849.6</v>
      </c>
      <c r="L73" s="668">
        <v>1.554372490836097</v>
      </c>
      <c r="M73" s="668">
        <v>219.2</v>
      </c>
      <c r="N73" s="668">
        <v>5</v>
      </c>
      <c r="O73" s="668">
        <v>1096</v>
      </c>
      <c r="P73" s="681">
        <v>0.59783557339849891</v>
      </c>
      <c r="Q73" s="669">
        <v>219.2</v>
      </c>
    </row>
    <row r="74" spans="1:17" ht="14.4" customHeight="1" x14ac:dyDescent="0.3">
      <c r="A74" s="664" t="s">
        <v>543</v>
      </c>
      <c r="B74" s="665" t="s">
        <v>4365</v>
      </c>
      <c r="C74" s="665" t="s">
        <v>4212</v>
      </c>
      <c r="D74" s="665" t="s">
        <v>4406</v>
      </c>
      <c r="E74" s="665" t="s">
        <v>4407</v>
      </c>
      <c r="F74" s="668">
        <v>8.2000000000000011</v>
      </c>
      <c r="G74" s="668">
        <v>1779.4</v>
      </c>
      <c r="H74" s="668">
        <v>1</v>
      </c>
      <c r="I74" s="668">
        <v>216.99999999999997</v>
      </c>
      <c r="J74" s="668">
        <v>4.9000000000000004</v>
      </c>
      <c r="K74" s="668">
        <v>1016.92</v>
      </c>
      <c r="L74" s="668">
        <v>0.57149600989097449</v>
      </c>
      <c r="M74" s="668">
        <v>207.53469387755101</v>
      </c>
      <c r="N74" s="668"/>
      <c r="O74" s="668"/>
      <c r="P74" s="681"/>
      <c r="Q74" s="669"/>
    </row>
    <row r="75" spans="1:17" ht="14.4" customHeight="1" x14ac:dyDescent="0.3">
      <c r="A75" s="664" t="s">
        <v>543</v>
      </c>
      <c r="B75" s="665" t="s">
        <v>4365</v>
      </c>
      <c r="C75" s="665" t="s">
        <v>4212</v>
      </c>
      <c r="D75" s="665" t="s">
        <v>4408</v>
      </c>
      <c r="E75" s="665" t="s">
        <v>1222</v>
      </c>
      <c r="F75" s="668">
        <v>50.5</v>
      </c>
      <c r="G75" s="668">
        <v>4896.78</v>
      </c>
      <c r="H75" s="668">
        <v>1</v>
      </c>
      <c r="I75" s="668">
        <v>96.965940594059404</v>
      </c>
      <c r="J75" s="668">
        <v>41.399999999999991</v>
      </c>
      <c r="K75" s="668">
        <v>3864.55</v>
      </c>
      <c r="L75" s="668">
        <v>0.78920229211849424</v>
      </c>
      <c r="M75" s="668">
        <v>93.346618357487941</v>
      </c>
      <c r="N75" s="668">
        <v>29.999999999999996</v>
      </c>
      <c r="O75" s="668">
        <v>2364</v>
      </c>
      <c r="P75" s="681">
        <v>0.48276622596890206</v>
      </c>
      <c r="Q75" s="669">
        <v>78.800000000000011</v>
      </c>
    </row>
    <row r="76" spans="1:17" ht="14.4" customHeight="1" x14ac:dyDescent="0.3">
      <c r="A76" s="664" t="s">
        <v>543</v>
      </c>
      <c r="B76" s="665" t="s">
        <v>4365</v>
      </c>
      <c r="C76" s="665" t="s">
        <v>4212</v>
      </c>
      <c r="D76" s="665" t="s">
        <v>4409</v>
      </c>
      <c r="E76" s="665" t="s">
        <v>2362</v>
      </c>
      <c r="F76" s="668">
        <v>95</v>
      </c>
      <c r="G76" s="668">
        <v>6080</v>
      </c>
      <c r="H76" s="668">
        <v>1</v>
      </c>
      <c r="I76" s="668">
        <v>64</v>
      </c>
      <c r="J76" s="668">
        <v>203</v>
      </c>
      <c r="K76" s="668">
        <v>12545.6</v>
      </c>
      <c r="L76" s="668">
        <v>2.063421052631579</v>
      </c>
      <c r="M76" s="668">
        <v>61.800985221674878</v>
      </c>
      <c r="N76" s="668">
        <v>145</v>
      </c>
      <c r="O76" s="668">
        <v>10171.75</v>
      </c>
      <c r="P76" s="681">
        <v>1.6729851973684211</v>
      </c>
      <c r="Q76" s="669">
        <v>70.150000000000006</v>
      </c>
    </row>
    <row r="77" spans="1:17" ht="14.4" customHeight="1" x14ac:dyDescent="0.3">
      <c r="A77" s="664" t="s">
        <v>543</v>
      </c>
      <c r="B77" s="665" t="s">
        <v>4365</v>
      </c>
      <c r="C77" s="665" t="s">
        <v>4212</v>
      </c>
      <c r="D77" s="665" t="s">
        <v>4410</v>
      </c>
      <c r="E77" s="665" t="s">
        <v>4411</v>
      </c>
      <c r="F77" s="668">
        <v>10.799999999999999</v>
      </c>
      <c r="G77" s="668">
        <v>14075.320000000002</v>
      </c>
      <c r="H77" s="668">
        <v>1</v>
      </c>
      <c r="I77" s="668">
        <v>1303.2703703703705</v>
      </c>
      <c r="J77" s="668">
        <v>2.2000000000000002</v>
      </c>
      <c r="K77" s="668">
        <v>2815.06</v>
      </c>
      <c r="L77" s="668">
        <v>0.19999971581463155</v>
      </c>
      <c r="M77" s="668">
        <v>1279.5727272727272</v>
      </c>
      <c r="N77" s="668"/>
      <c r="O77" s="668"/>
      <c r="P77" s="681"/>
      <c r="Q77" s="669"/>
    </row>
    <row r="78" spans="1:17" ht="14.4" customHeight="1" x14ac:dyDescent="0.3">
      <c r="A78" s="664" t="s">
        <v>543</v>
      </c>
      <c r="B78" s="665" t="s">
        <v>4365</v>
      </c>
      <c r="C78" s="665" t="s">
        <v>4212</v>
      </c>
      <c r="D78" s="665" t="s">
        <v>4412</v>
      </c>
      <c r="E78" s="665" t="s">
        <v>2387</v>
      </c>
      <c r="F78" s="668"/>
      <c r="G78" s="668"/>
      <c r="H78" s="668"/>
      <c r="I78" s="668"/>
      <c r="J78" s="668">
        <v>1.6</v>
      </c>
      <c r="K78" s="668">
        <v>959.68</v>
      </c>
      <c r="L78" s="668"/>
      <c r="M78" s="668">
        <v>599.79999999999995</v>
      </c>
      <c r="N78" s="668"/>
      <c r="O78" s="668"/>
      <c r="P78" s="681"/>
      <c r="Q78" s="669"/>
    </row>
    <row r="79" spans="1:17" ht="14.4" customHeight="1" x14ac:dyDescent="0.3">
      <c r="A79" s="664" t="s">
        <v>543</v>
      </c>
      <c r="B79" s="665" t="s">
        <v>4365</v>
      </c>
      <c r="C79" s="665" t="s">
        <v>4212</v>
      </c>
      <c r="D79" s="665" t="s">
        <v>4413</v>
      </c>
      <c r="E79" s="665" t="s">
        <v>2307</v>
      </c>
      <c r="F79" s="668"/>
      <c r="G79" s="668"/>
      <c r="H79" s="668"/>
      <c r="I79" s="668"/>
      <c r="J79" s="668"/>
      <c r="K79" s="668"/>
      <c r="L79" s="668"/>
      <c r="M79" s="668"/>
      <c r="N79" s="668">
        <v>0.1</v>
      </c>
      <c r="O79" s="668">
        <v>79.97</v>
      </c>
      <c r="P79" s="681"/>
      <c r="Q79" s="669">
        <v>799.69999999999993</v>
      </c>
    </row>
    <row r="80" spans="1:17" ht="14.4" customHeight="1" x14ac:dyDescent="0.3">
      <c r="A80" s="664" t="s">
        <v>543</v>
      </c>
      <c r="B80" s="665" t="s">
        <v>4365</v>
      </c>
      <c r="C80" s="665" t="s">
        <v>4212</v>
      </c>
      <c r="D80" s="665" t="s">
        <v>4414</v>
      </c>
      <c r="E80" s="665" t="s">
        <v>2139</v>
      </c>
      <c r="F80" s="668">
        <v>6</v>
      </c>
      <c r="G80" s="668">
        <v>580.14</v>
      </c>
      <c r="H80" s="668">
        <v>1</v>
      </c>
      <c r="I80" s="668">
        <v>96.69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543</v>
      </c>
      <c r="B81" s="665" t="s">
        <v>4365</v>
      </c>
      <c r="C81" s="665" t="s">
        <v>4212</v>
      </c>
      <c r="D81" s="665" t="s">
        <v>1274</v>
      </c>
      <c r="E81" s="665" t="s">
        <v>1275</v>
      </c>
      <c r="F81" s="668"/>
      <c r="G81" s="668"/>
      <c r="H81" s="668"/>
      <c r="I81" s="668"/>
      <c r="J81" s="668"/>
      <c r="K81" s="668"/>
      <c r="L81" s="668"/>
      <c r="M81" s="668"/>
      <c r="N81" s="668">
        <v>2</v>
      </c>
      <c r="O81" s="668">
        <v>2574.7199999999998</v>
      </c>
      <c r="P81" s="681"/>
      <c r="Q81" s="669">
        <v>1287.3599999999999</v>
      </c>
    </row>
    <row r="82" spans="1:17" ht="14.4" customHeight="1" x14ac:dyDescent="0.3">
      <c r="A82" s="664" t="s">
        <v>543</v>
      </c>
      <c r="B82" s="665" t="s">
        <v>4365</v>
      </c>
      <c r="C82" s="665" t="s">
        <v>4212</v>
      </c>
      <c r="D82" s="665" t="s">
        <v>4415</v>
      </c>
      <c r="E82" s="665" t="s">
        <v>1245</v>
      </c>
      <c r="F82" s="668"/>
      <c r="G82" s="668"/>
      <c r="H82" s="668"/>
      <c r="I82" s="668"/>
      <c r="J82" s="668">
        <v>19.900000000000002</v>
      </c>
      <c r="K82" s="668">
        <v>41088.880000000005</v>
      </c>
      <c r="L82" s="668"/>
      <c r="M82" s="668">
        <v>2064.7678391959798</v>
      </c>
      <c r="N82" s="668"/>
      <c r="O82" s="668"/>
      <c r="P82" s="681"/>
      <c r="Q82" s="669"/>
    </row>
    <row r="83" spans="1:17" ht="14.4" customHeight="1" x14ac:dyDescent="0.3">
      <c r="A83" s="664" t="s">
        <v>543</v>
      </c>
      <c r="B83" s="665" t="s">
        <v>4365</v>
      </c>
      <c r="C83" s="665" t="s">
        <v>4212</v>
      </c>
      <c r="D83" s="665" t="s">
        <v>4416</v>
      </c>
      <c r="E83" s="665" t="s">
        <v>1696</v>
      </c>
      <c r="F83" s="668"/>
      <c r="G83" s="668"/>
      <c r="H83" s="668"/>
      <c r="I83" s="668"/>
      <c r="J83" s="668">
        <v>4</v>
      </c>
      <c r="K83" s="668">
        <v>1567.1999999999998</v>
      </c>
      <c r="L83" s="668"/>
      <c r="M83" s="668">
        <v>391.79999999999995</v>
      </c>
      <c r="N83" s="668"/>
      <c r="O83" s="668"/>
      <c r="P83" s="681"/>
      <c r="Q83" s="669"/>
    </row>
    <row r="84" spans="1:17" ht="14.4" customHeight="1" x14ac:dyDescent="0.3">
      <c r="A84" s="664" t="s">
        <v>543</v>
      </c>
      <c r="B84" s="665" t="s">
        <v>4365</v>
      </c>
      <c r="C84" s="665" t="s">
        <v>4212</v>
      </c>
      <c r="D84" s="665" t="s">
        <v>4417</v>
      </c>
      <c r="E84" s="665" t="s">
        <v>4418</v>
      </c>
      <c r="F84" s="668">
        <v>0.8</v>
      </c>
      <c r="G84" s="668">
        <v>322.89</v>
      </c>
      <c r="H84" s="668">
        <v>1</v>
      </c>
      <c r="I84" s="668">
        <v>403.61249999999995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543</v>
      </c>
      <c r="B85" s="665" t="s">
        <v>4365</v>
      </c>
      <c r="C85" s="665" t="s">
        <v>4212</v>
      </c>
      <c r="D85" s="665" t="s">
        <v>4419</v>
      </c>
      <c r="E85" s="665" t="s">
        <v>1219</v>
      </c>
      <c r="F85" s="668">
        <v>1.4</v>
      </c>
      <c r="G85" s="668">
        <v>1130.1500000000001</v>
      </c>
      <c r="H85" s="668">
        <v>1</v>
      </c>
      <c r="I85" s="668">
        <v>807.25000000000011</v>
      </c>
      <c r="J85" s="668"/>
      <c r="K85" s="668"/>
      <c r="L85" s="668"/>
      <c r="M85" s="668"/>
      <c r="N85" s="668"/>
      <c r="O85" s="668"/>
      <c r="P85" s="681"/>
      <c r="Q85" s="669"/>
    </row>
    <row r="86" spans="1:17" ht="14.4" customHeight="1" x14ac:dyDescent="0.3">
      <c r="A86" s="664" t="s">
        <v>543</v>
      </c>
      <c r="B86" s="665" t="s">
        <v>4365</v>
      </c>
      <c r="C86" s="665" t="s">
        <v>4212</v>
      </c>
      <c r="D86" s="665" t="s">
        <v>4420</v>
      </c>
      <c r="E86" s="665" t="s">
        <v>4421</v>
      </c>
      <c r="F86" s="668">
        <v>10.700000000000001</v>
      </c>
      <c r="G86" s="668">
        <v>38885.26</v>
      </c>
      <c r="H86" s="668">
        <v>1</v>
      </c>
      <c r="I86" s="668">
        <v>3634.1364485981308</v>
      </c>
      <c r="J86" s="668">
        <v>25.340000000000003</v>
      </c>
      <c r="K86" s="668">
        <v>81088.41</v>
      </c>
      <c r="L86" s="668">
        <v>2.0853251334824559</v>
      </c>
      <c r="M86" s="668">
        <v>3200.0161799526436</v>
      </c>
      <c r="N86" s="668">
        <v>17.009999999999998</v>
      </c>
      <c r="O86" s="668">
        <v>48821.89</v>
      </c>
      <c r="P86" s="681">
        <v>1.2555371881273263</v>
      </c>
      <c r="Q86" s="669">
        <v>2870.1875367430926</v>
      </c>
    </row>
    <row r="87" spans="1:17" ht="14.4" customHeight="1" x14ac:dyDescent="0.3">
      <c r="A87" s="664" t="s">
        <v>543</v>
      </c>
      <c r="B87" s="665" t="s">
        <v>4365</v>
      </c>
      <c r="C87" s="665" t="s">
        <v>4212</v>
      </c>
      <c r="D87" s="665" t="s">
        <v>4422</v>
      </c>
      <c r="E87" s="665" t="s">
        <v>4423</v>
      </c>
      <c r="F87" s="668"/>
      <c r="G87" s="668"/>
      <c r="H87" s="668"/>
      <c r="I87" s="668"/>
      <c r="J87" s="668"/>
      <c r="K87" s="668"/>
      <c r="L87" s="668"/>
      <c r="M87" s="668"/>
      <c r="N87" s="668">
        <v>26</v>
      </c>
      <c r="O87" s="668">
        <v>1709.5</v>
      </c>
      <c r="P87" s="681"/>
      <c r="Q87" s="669">
        <v>65.75</v>
      </c>
    </row>
    <row r="88" spans="1:17" ht="14.4" customHeight="1" x14ac:dyDescent="0.3">
      <c r="A88" s="664" t="s">
        <v>543</v>
      </c>
      <c r="B88" s="665" t="s">
        <v>4365</v>
      </c>
      <c r="C88" s="665" t="s">
        <v>4212</v>
      </c>
      <c r="D88" s="665" t="s">
        <v>4424</v>
      </c>
      <c r="E88" s="665" t="s">
        <v>4425</v>
      </c>
      <c r="F88" s="668"/>
      <c r="G88" s="668"/>
      <c r="H88" s="668"/>
      <c r="I88" s="668"/>
      <c r="J88" s="668"/>
      <c r="K88" s="668"/>
      <c r="L88" s="668"/>
      <c r="M88" s="668"/>
      <c r="N88" s="668">
        <v>0.87</v>
      </c>
      <c r="O88" s="668">
        <v>468.53</v>
      </c>
      <c r="P88" s="681"/>
      <c r="Q88" s="669">
        <v>538.54022988505744</v>
      </c>
    </row>
    <row r="89" spans="1:17" ht="14.4" customHeight="1" x14ac:dyDescent="0.3">
      <c r="A89" s="664" t="s">
        <v>543</v>
      </c>
      <c r="B89" s="665" t="s">
        <v>4365</v>
      </c>
      <c r="C89" s="665" t="s">
        <v>4212</v>
      </c>
      <c r="D89" s="665" t="s">
        <v>4426</v>
      </c>
      <c r="E89" s="665" t="s">
        <v>1258</v>
      </c>
      <c r="F89" s="668"/>
      <c r="G89" s="668"/>
      <c r="H89" s="668"/>
      <c r="I89" s="668"/>
      <c r="J89" s="668"/>
      <c r="K89" s="668"/>
      <c r="L89" s="668"/>
      <c r="M89" s="668"/>
      <c r="N89" s="668">
        <v>4.0999999999999996</v>
      </c>
      <c r="O89" s="668">
        <v>13381.37</v>
      </c>
      <c r="P89" s="681"/>
      <c r="Q89" s="669">
        <v>3263.7487804878056</v>
      </c>
    </row>
    <row r="90" spans="1:17" ht="14.4" customHeight="1" x14ac:dyDescent="0.3">
      <c r="A90" s="664" t="s">
        <v>543</v>
      </c>
      <c r="B90" s="665" t="s">
        <v>4365</v>
      </c>
      <c r="C90" s="665" t="s">
        <v>4427</v>
      </c>
      <c r="D90" s="665" t="s">
        <v>4428</v>
      </c>
      <c r="E90" s="665"/>
      <c r="F90" s="668">
        <v>1</v>
      </c>
      <c r="G90" s="668">
        <v>1214</v>
      </c>
      <c r="H90" s="668">
        <v>1</v>
      </c>
      <c r="I90" s="668">
        <v>1214</v>
      </c>
      <c r="J90" s="668"/>
      <c r="K90" s="668"/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543</v>
      </c>
      <c r="B91" s="665" t="s">
        <v>4365</v>
      </c>
      <c r="C91" s="665" t="s">
        <v>4427</v>
      </c>
      <c r="D91" s="665" t="s">
        <v>4429</v>
      </c>
      <c r="E91" s="665"/>
      <c r="F91" s="668">
        <v>57</v>
      </c>
      <c r="G91" s="668">
        <v>103551.32</v>
      </c>
      <c r="H91" s="668">
        <v>1</v>
      </c>
      <c r="I91" s="668">
        <v>1816.6898245614036</v>
      </c>
      <c r="J91" s="668">
        <v>75</v>
      </c>
      <c r="K91" s="668">
        <v>135975</v>
      </c>
      <c r="L91" s="668">
        <v>1.313117012897566</v>
      </c>
      <c r="M91" s="668">
        <v>1813</v>
      </c>
      <c r="N91" s="668">
        <v>54</v>
      </c>
      <c r="O91" s="668">
        <v>108000</v>
      </c>
      <c r="P91" s="681">
        <v>1.0429611133880281</v>
      </c>
      <c r="Q91" s="669">
        <v>2000</v>
      </c>
    </row>
    <row r="92" spans="1:17" ht="14.4" customHeight="1" x14ac:dyDescent="0.3">
      <c r="A92" s="664" t="s">
        <v>543</v>
      </c>
      <c r="B92" s="665" t="s">
        <v>4365</v>
      </c>
      <c r="C92" s="665" t="s">
        <v>4427</v>
      </c>
      <c r="D92" s="665" t="s">
        <v>4430</v>
      </c>
      <c r="E92" s="665"/>
      <c r="F92" s="668"/>
      <c r="G92" s="668"/>
      <c r="H92" s="668"/>
      <c r="I92" s="668"/>
      <c r="J92" s="668">
        <v>11</v>
      </c>
      <c r="K92" s="668">
        <v>30008</v>
      </c>
      <c r="L92" s="668"/>
      <c r="M92" s="668">
        <v>2728</v>
      </c>
      <c r="N92" s="668">
        <v>8</v>
      </c>
      <c r="O92" s="668">
        <v>19684.45</v>
      </c>
      <c r="P92" s="681"/>
      <c r="Q92" s="669">
        <v>2460.5562500000001</v>
      </c>
    </row>
    <row r="93" spans="1:17" ht="14.4" customHeight="1" x14ac:dyDescent="0.3">
      <c r="A93" s="664" t="s">
        <v>543</v>
      </c>
      <c r="B93" s="665" t="s">
        <v>4365</v>
      </c>
      <c r="C93" s="665" t="s">
        <v>4427</v>
      </c>
      <c r="D93" s="665" t="s">
        <v>4431</v>
      </c>
      <c r="E93" s="665"/>
      <c r="F93" s="668"/>
      <c r="G93" s="668"/>
      <c r="H93" s="668"/>
      <c r="I93" s="668"/>
      <c r="J93" s="668"/>
      <c r="K93" s="668"/>
      <c r="L93" s="668"/>
      <c r="M93" s="668"/>
      <c r="N93" s="668">
        <v>4</v>
      </c>
      <c r="O93" s="668">
        <v>32980</v>
      </c>
      <c r="P93" s="681"/>
      <c r="Q93" s="669">
        <v>8245</v>
      </c>
    </row>
    <row r="94" spans="1:17" ht="14.4" customHeight="1" x14ac:dyDescent="0.3">
      <c r="A94" s="664" t="s">
        <v>543</v>
      </c>
      <c r="B94" s="665" t="s">
        <v>4365</v>
      </c>
      <c r="C94" s="665" t="s">
        <v>4427</v>
      </c>
      <c r="D94" s="665" t="s">
        <v>4432</v>
      </c>
      <c r="E94" s="665"/>
      <c r="F94" s="668"/>
      <c r="G94" s="668"/>
      <c r="H94" s="668"/>
      <c r="I94" s="668"/>
      <c r="J94" s="668">
        <v>2</v>
      </c>
      <c r="K94" s="668">
        <v>18724</v>
      </c>
      <c r="L94" s="668"/>
      <c r="M94" s="668">
        <v>9362</v>
      </c>
      <c r="N94" s="668">
        <v>2</v>
      </c>
      <c r="O94" s="668">
        <v>19770</v>
      </c>
      <c r="P94" s="681"/>
      <c r="Q94" s="669">
        <v>9885</v>
      </c>
    </row>
    <row r="95" spans="1:17" ht="14.4" customHeight="1" x14ac:dyDescent="0.3">
      <c r="A95" s="664" t="s">
        <v>543</v>
      </c>
      <c r="B95" s="665" t="s">
        <v>4365</v>
      </c>
      <c r="C95" s="665" t="s">
        <v>4427</v>
      </c>
      <c r="D95" s="665" t="s">
        <v>4433</v>
      </c>
      <c r="E95" s="665"/>
      <c r="F95" s="668">
        <v>41</v>
      </c>
      <c r="G95" s="668">
        <v>32979.03</v>
      </c>
      <c r="H95" s="668">
        <v>1</v>
      </c>
      <c r="I95" s="668">
        <v>804.36658536585367</v>
      </c>
      <c r="J95" s="668">
        <v>39</v>
      </c>
      <c r="K95" s="668">
        <v>32643.99</v>
      </c>
      <c r="L95" s="668">
        <v>0.98984081702827531</v>
      </c>
      <c r="M95" s="668">
        <v>837.02538461538461</v>
      </c>
      <c r="N95" s="668">
        <v>39</v>
      </c>
      <c r="O95" s="668">
        <v>38616</v>
      </c>
      <c r="P95" s="681">
        <v>1.1709258883599669</v>
      </c>
      <c r="Q95" s="669">
        <v>990.15384615384619</v>
      </c>
    </row>
    <row r="96" spans="1:17" ht="14.4" customHeight="1" x14ac:dyDescent="0.3">
      <c r="A96" s="664" t="s">
        <v>543</v>
      </c>
      <c r="B96" s="665" t="s">
        <v>4365</v>
      </c>
      <c r="C96" s="665" t="s">
        <v>4427</v>
      </c>
      <c r="D96" s="665" t="s">
        <v>4434</v>
      </c>
      <c r="E96" s="665"/>
      <c r="F96" s="668"/>
      <c r="G96" s="668"/>
      <c r="H96" s="668"/>
      <c r="I96" s="668"/>
      <c r="J96" s="668">
        <v>4</v>
      </c>
      <c r="K96" s="668">
        <v>952</v>
      </c>
      <c r="L96" s="668"/>
      <c r="M96" s="668">
        <v>238</v>
      </c>
      <c r="N96" s="668">
        <v>12</v>
      </c>
      <c r="O96" s="668">
        <v>2881.96</v>
      </c>
      <c r="P96" s="681"/>
      <c r="Q96" s="669">
        <v>240.16333333333333</v>
      </c>
    </row>
    <row r="97" spans="1:17" ht="14.4" customHeight="1" x14ac:dyDescent="0.3">
      <c r="A97" s="664" t="s">
        <v>543</v>
      </c>
      <c r="B97" s="665" t="s">
        <v>4365</v>
      </c>
      <c r="C97" s="665" t="s">
        <v>4427</v>
      </c>
      <c r="D97" s="665" t="s">
        <v>4435</v>
      </c>
      <c r="E97" s="665"/>
      <c r="F97" s="668"/>
      <c r="G97" s="668"/>
      <c r="H97" s="668"/>
      <c r="I97" s="668"/>
      <c r="J97" s="668"/>
      <c r="K97" s="668"/>
      <c r="L97" s="668"/>
      <c r="M97" s="668"/>
      <c r="N97" s="668">
        <v>5</v>
      </c>
      <c r="O97" s="668">
        <v>9885</v>
      </c>
      <c r="P97" s="681"/>
      <c r="Q97" s="669">
        <v>1977</v>
      </c>
    </row>
    <row r="98" spans="1:17" ht="14.4" customHeight="1" x14ac:dyDescent="0.3">
      <c r="A98" s="664" t="s">
        <v>543</v>
      </c>
      <c r="B98" s="665" t="s">
        <v>4365</v>
      </c>
      <c r="C98" s="665" t="s">
        <v>4221</v>
      </c>
      <c r="D98" s="665" t="s">
        <v>4436</v>
      </c>
      <c r="E98" s="665" t="s">
        <v>4437</v>
      </c>
      <c r="F98" s="668">
        <v>3</v>
      </c>
      <c r="G98" s="668">
        <v>43036.05</v>
      </c>
      <c r="H98" s="668">
        <v>1</v>
      </c>
      <c r="I98" s="668">
        <v>14345.35</v>
      </c>
      <c r="J98" s="668">
        <v>5</v>
      </c>
      <c r="K98" s="668">
        <v>71726.75</v>
      </c>
      <c r="L98" s="668">
        <v>1.6666666666666665</v>
      </c>
      <c r="M98" s="668">
        <v>14345.35</v>
      </c>
      <c r="N98" s="668">
        <v>7</v>
      </c>
      <c r="O98" s="668">
        <v>100417.45</v>
      </c>
      <c r="P98" s="681">
        <v>2.333333333333333</v>
      </c>
      <c r="Q98" s="669">
        <v>14345.35</v>
      </c>
    </row>
    <row r="99" spans="1:17" ht="14.4" customHeight="1" x14ac:dyDescent="0.3">
      <c r="A99" s="664" t="s">
        <v>543</v>
      </c>
      <c r="B99" s="665" t="s">
        <v>4365</v>
      </c>
      <c r="C99" s="665" t="s">
        <v>4221</v>
      </c>
      <c r="D99" s="665" t="s">
        <v>4438</v>
      </c>
      <c r="E99" s="665" t="s">
        <v>4439</v>
      </c>
      <c r="F99" s="668">
        <v>3</v>
      </c>
      <c r="G99" s="668">
        <v>19020</v>
      </c>
      <c r="H99" s="668">
        <v>1</v>
      </c>
      <c r="I99" s="668">
        <v>6340</v>
      </c>
      <c r="J99" s="668">
        <v>1</v>
      </c>
      <c r="K99" s="668">
        <v>6340</v>
      </c>
      <c r="L99" s="668">
        <v>0.33333333333333331</v>
      </c>
      <c r="M99" s="668">
        <v>6340</v>
      </c>
      <c r="N99" s="668"/>
      <c r="O99" s="668"/>
      <c r="P99" s="681"/>
      <c r="Q99" s="669"/>
    </row>
    <row r="100" spans="1:17" ht="14.4" customHeight="1" x14ac:dyDescent="0.3">
      <c r="A100" s="664" t="s">
        <v>543</v>
      </c>
      <c r="B100" s="665" t="s">
        <v>4365</v>
      </c>
      <c r="C100" s="665" t="s">
        <v>4221</v>
      </c>
      <c r="D100" s="665" t="s">
        <v>4440</v>
      </c>
      <c r="E100" s="665" t="s">
        <v>4441</v>
      </c>
      <c r="F100" s="668">
        <v>4</v>
      </c>
      <c r="G100" s="668">
        <v>17393.919999999998</v>
      </c>
      <c r="H100" s="668">
        <v>1</v>
      </c>
      <c r="I100" s="668">
        <v>4348.4799999999996</v>
      </c>
      <c r="J100" s="668">
        <v>1</v>
      </c>
      <c r="K100" s="668">
        <v>4348.4799999999996</v>
      </c>
      <c r="L100" s="668">
        <v>0.25</v>
      </c>
      <c r="M100" s="668">
        <v>4348.4799999999996</v>
      </c>
      <c r="N100" s="668"/>
      <c r="O100" s="668"/>
      <c r="P100" s="681"/>
      <c r="Q100" s="669"/>
    </row>
    <row r="101" spans="1:17" ht="14.4" customHeight="1" x14ac:dyDescent="0.3">
      <c r="A101" s="664" t="s">
        <v>543</v>
      </c>
      <c r="B101" s="665" t="s">
        <v>4365</v>
      </c>
      <c r="C101" s="665" t="s">
        <v>4221</v>
      </c>
      <c r="D101" s="665" t="s">
        <v>4442</v>
      </c>
      <c r="E101" s="665" t="s">
        <v>4443</v>
      </c>
      <c r="F101" s="668">
        <v>19</v>
      </c>
      <c r="G101" s="668">
        <v>103377.29</v>
      </c>
      <c r="H101" s="668">
        <v>1</v>
      </c>
      <c r="I101" s="668">
        <v>5440.91</v>
      </c>
      <c r="J101" s="668">
        <v>7</v>
      </c>
      <c r="K101" s="668">
        <v>38086.369999999995</v>
      </c>
      <c r="L101" s="668">
        <v>0.36842105263157893</v>
      </c>
      <c r="M101" s="668">
        <v>5440.9099999999989</v>
      </c>
      <c r="N101" s="668">
        <v>4</v>
      </c>
      <c r="O101" s="668">
        <v>21763.64</v>
      </c>
      <c r="P101" s="681">
        <v>0.2105263157894737</v>
      </c>
      <c r="Q101" s="669">
        <v>5440.91</v>
      </c>
    </row>
    <row r="102" spans="1:17" ht="14.4" customHeight="1" x14ac:dyDescent="0.3">
      <c r="A102" s="664" t="s">
        <v>543</v>
      </c>
      <c r="B102" s="665" t="s">
        <v>4365</v>
      </c>
      <c r="C102" s="665" t="s">
        <v>4221</v>
      </c>
      <c r="D102" s="665" t="s">
        <v>4444</v>
      </c>
      <c r="E102" s="665" t="s">
        <v>4445</v>
      </c>
      <c r="F102" s="668"/>
      <c r="G102" s="668"/>
      <c r="H102" s="668"/>
      <c r="I102" s="668"/>
      <c r="J102" s="668"/>
      <c r="K102" s="668"/>
      <c r="L102" s="668"/>
      <c r="M102" s="668"/>
      <c r="N102" s="668">
        <v>2</v>
      </c>
      <c r="O102" s="668">
        <v>13694</v>
      </c>
      <c r="P102" s="681"/>
      <c r="Q102" s="669">
        <v>6847</v>
      </c>
    </row>
    <row r="103" spans="1:17" ht="14.4" customHeight="1" x14ac:dyDescent="0.3">
      <c r="A103" s="664" t="s">
        <v>543</v>
      </c>
      <c r="B103" s="665" t="s">
        <v>4365</v>
      </c>
      <c r="C103" s="665" t="s">
        <v>4221</v>
      </c>
      <c r="D103" s="665" t="s">
        <v>4446</v>
      </c>
      <c r="E103" s="665" t="s">
        <v>4447</v>
      </c>
      <c r="F103" s="668">
        <v>10</v>
      </c>
      <c r="G103" s="668">
        <v>68327.5</v>
      </c>
      <c r="H103" s="668">
        <v>1</v>
      </c>
      <c r="I103" s="668">
        <v>6832.75</v>
      </c>
      <c r="J103" s="668">
        <v>6</v>
      </c>
      <c r="K103" s="668">
        <v>40996.5</v>
      </c>
      <c r="L103" s="668">
        <v>0.6</v>
      </c>
      <c r="M103" s="668">
        <v>6832.75</v>
      </c>
      <c r="N103" s="668">
        <v>7</v>
      </c>
      <c r="O103" s="668">
        <v>47829.25</v>
      </c>
      <c r="P103" s="681">
        <v>0.7</v>
      </c>
      <c r="Q103" s="669">
        <v>6832.75</v>
      </c>
    </row>
    <row r="104" spans="1:17" ht="14.4" customHeight="1" x14ac:dyDescent="0.3">
      <c r="A104" s="664" t="s">
        <v>543</v>
      </c>
      <c r="B104" s="665" t="s">
        <v>4365</v>
      </c>
      <c r="C104" s="665" t="s">
        <v>4221</v>
      </c>
      <c r="D104" s="665" t="s">
        <v>4448</v>
      </c>
      <c r="E104" s="665" t="s">
        <v>4449</v>
      </c>
      <c r="F104" s="668">
        <v>1</v>
      </c>
      <c r="G104" s="668">
        <v>5083.3599999999997</v>
      </c>
      <c r="H104" s="668">
        <v>1</v>
      </c>
      <c r="I104" s="668">
        <v>5083.3599999999997</v>
      </c>
      <c r="J104" s="668">
        <v>3</v>
      </c>
      <c r="K104" s="668">
        <v>15250.08</v>
      </c>
      <c r="L104" s="668">
        <v>3</v>
      </c>
      <c r="M104" s="668">
        <v>5083.3599999999997</v>
      </c>
      <c r="N104" s="668"/>
      <c r="O104" s="668"/>
      <c r="P104" s="681"/>
      <c r="Q104" s="669"/>
    </row>
    <row r="105" spans="1:17" ht="14.4" customHeight="1" x14ac:dyDescent="0.3">
      <c r="A105" s="664" t="s">
        <v>543</v>
      </c>
      <c r="B105" s="665" t="s">
        <v>4365</v>
      </c>
      <c r="C105" s="665" t="s">
        <v>4221</v>
      </c>
      <c r="D105" s="665" t="s">
        <v>4450</v>
      </c>
      <c r="E105" s="665" t="s">
        <v>4451</v>
      </c>
      <c r="F105" s="668">
        <v>11</v>
      </c>
      <c r="G105" s="668">
        <v>72276.05</v>
      </c>
      <c r="H105" s="668">
        <v>1</v>
      </c>
      <c r="I105" s="668">
        <v>6570.55</v>
      </c>
      <c r="J105" s="668">
        <v>2</v>
      </c>
      <c r="K105" s="668">
        <v>13141.1</v>
      </c>
      <c r="L105" s="668">
        <v>0.18181818181818182</v>
      </c>
      <c r="M105" s="668">
        <v>6570.55</v>
      </c>
      <c r="N105" s="668">
        <v>2</v>
      </c>
      <c r="O105" s="668">
        <v>13141.1</v>
      </c>
      <c r="P105" s="681">
        <v>0.18181818181818182</v>
      </c>
      <c r="Q105" s="669">
        <v>6570.55</v>
      </c>
    </row>
    <row r="106" spans="1:17" ht="14.4" customHeight="1" x14ac:dyDescent="0.3">
      <c r="A106" s="664" t="s">
        <v>543</v>
      </c>
      <c r="B106" s="665" t="s">
        <v>4365</v>
      </c>
      <c r="C106" s="665" t="s">
        <v>4221</v>
      </c>
      <c r="D106" s="665" t="s">
        <v>4452</v>
      </c>
      <c r="E106" s="665" t="s">
        <v>4453</v>
      </c>
      <c r="F106" s="668">
        <v>1</v>
      </c>
      <c r="G106" s="668">
        <v>13082.02</v>
      </c>
      <c r="H106" s="668">
        <v>1</v>
      </c>
      <c r="I106" s="668">
        <v>13082.02</v>
      </c>
      <c r="J106" s="668"/>
      <c r="K106" s="668"/>
      <c r="L106" s="668"/>
      <c r="M106" s="668"/>
      <c r="N106" s="668">
        <v>2</v>
      </c>
      <c r="O106" s="668">
        <v>26164.04</v>
      </c>
      <c r="P106" s="681">
        <v>2</v>
      </c>
      <c r="Q106" s="669">
        <v>13082.02</v>
      </c>
    </row>
    <row r="107" spans="1:17" ht="14.4" customHeight="1" x14ac:dyDescent="0.3">
      <c r="A107" s="664" t="s">
        <v>543</v>
      </c>
      <c r="B107" s="665" t="s">
        <v>4365</v>
      </c>
      <c r="C107" s="665" t="s">
        <v>4221</v>
      </c>
      <c r="D107" s="665" t="s">
        <v>4454</v>
      </c>
      <c r="E107" s="665" t="s">
        <v>4455</v>
      </c>
      <c r="F107" s="668"/>
      <c r="G107" s="668"/>
      <c r="H107" s="668"/>
      <c r="I107" s="668"/>
      <c r="J107" s="668">
        <v>2</v>
      </c>
      <c r="K107" s="668">
        <v>9174.2999999999993</v>
      </c>
      <c r="L107" s="668"/>
      <c r="M107" s="668">
        <v>4587.1499999999996</v>
      </c>
      <c r="N107" s="668"/>
      <c r="O107" s="668"/>
      <c r="P107" s="681"/>
      <c r="Q107" s="669"/>
    </row>
    <row r="108" spans="1:17" ht="14.4" customHeight="1" x14ac:dyDescent="0.3">
      <c r="A108" s="664" t="s">
        <v>543</v>
      </c>
      <c r="B108" s="665" t="s">
        <v>4365</v>
      </c>
      <c r="C108" s="665" t="s">
        <v>4221</v>
      </c>
      <c r="D108" s="665" t="s">
        <v>4456</v>
      </c>
      <c r="E108" s="665" t="s">
        <v>4457</v>
      </c>
      <c r="F108" s="668">
        <v>5</v>
      </c>
      <c r="G108" s="668">
        <v>24173.200000000001</v>
      </c>
      <c r="H108" s="668">
        <v>1</v>
      </c>
      <c r="I108" s="668">
        <v>4834.6400000000003</v>
      </c>
      <c r="J108" s="668">
        <v>1</v>
      </c>
      <c r="K108" s="668">
        <v>4834.6400000000003</v>
      </c>
      <c r="L108" s="668">
        <v>0.2</v>
      </c>
      <c r="M108" s="668">
        <v>4834.6400000000003</v>
      </c>
      <c r="N108" s="668"/>
      <c r="O108" s="668"/>
      <c r="P108" s="681"/>
      <c r="Q108" s="669"/>
    </row>
    <row r="109" spans="1:17" ht="14.4" customHeight="1" x14ac:dyDescent="0.3">
      <c r="A109" s="664" t="s">
        <v>543</v>
      </c>
      <c r="B109" s="665" t="s">
        <v>4365</v>
      </c>
      <c r="C109" s="665" t="s">
        <v>4221</v>
      </c>
      <c r="D109" s="665" t="s">
        <v>4458</v>
      </c>
      <c r="E109" s="665" t="s">
        <v>4459</v>
      </c>
      <c r="F109" s="668">
        <v>4</v>
      </c>
      <c r="G109" s="668">
        <v>20328.88</v>
      </c>
      <c r="H109" s="668">
        <v>1</v>
      </c>
      <c r="I109" s="668">
        <v>5082.22</v>
      </c>
      <c r="J109" s="668">
        <v>1</v>
      </c>
      <c r="K109" s="668">
        <v>5082.22</v>
      </c>
      <c r="L109" s="668">
        <v>0.25</v>
      </c>
      <c r="M109" s="668">
        <v>5082.22</v>
      </c>
      <c r="N109" s="668">
        <v>1</v>
      </c>
      <c r="O109" s="668">
        <v>5082.22</v>
      </c>
      <c r="P109" s="681">
        <v>0.25</v>
      </c>
      <c r="Q109" s="669">
        <v>5082.22</v>
      </c>
    </row>
    <row r="110" spans="1:17" ht="14.4" customHeight="1" x14ac:dyDescent="0.3">
      <c r="A110" s="664" t="s">
        <v>543</v>
      </c>
      <c r="B110" s="665" t="s">
        <v>4365</v>
      </c>
      <c r="C110" s="665" t="s">
        <v>4221</v>
      </c>
      <c r="D110" s="665" t="s">
        <v>4460</v>
      </c>
      <c r="E110" s="665" t="s">
        <v>4461</v>
      </c>
      <c r="F110" s="668">
        <v>12</v>
      </c>
      <c r="G110" s="668">
        <v>31242.600000000002</v>
      </c>
      <c r="H110" s="668">
        <v>1</v>
      </c>
      <c r="I110" s="668">
        <v>2603.5500000000002</v>
      </c>
      <c r="J110" s="668">
        <v>18</v>
      </c>
      <c r="K110" s="668">
        <v>46863.900000000009</v>
      </c>
      <c r="L110" s="668">
        <v>1.5000000000000002</v>
      </c>
      <c r="M110" s="668">
        <v>2603.5500000000006</v>
      </c>
      <c r="N110" s="668">
        <v>15</v>
      </c>
      <c r="O110" s="668">
        <v>39053.25</v>
      </c>
      <c r="P110" s="681">
        <v>1.25</v>
      </c>
      <c r="Q110" s="669">
        <v>2603.5500000000002</v>
      </c>
    </row>
    <row r="111" spans="1:17" ht="14.4" customHeight="1" x14ac:dyDescent="0.3">
      <c r="A111" s="664" t="s">
        <v>543</v>
      </c>
      <c r="B111" s="665" t="s">
        <v>4365</v>
      </c>
      <c r="C111" s="665" t="s">
        <v>4221</v>
      </c>
      <c r="D111" s="665" t="s">
        <v>4462</v>
      </c>
      <c r="E111" s="665" t="s">
        <v>4461</v>
      </c>
      <c r="F111" s="668">
        <v>2</v>
      </c>
      <c r="G111" s="668">
        <v>16685.240000000002</v>
      </c>
      <c r="H111" s="668">
        <v>1</v>
      </c>
      <c r="I111" s="668">
        <v>8342.6200000000008</v>
      </c>
      <c r="J111" s="668">
        <v>5</v>
      </c>
      <c r="K111" s="668">
        <v>41713.100000000006</v>
      </c>
      <c r="L111" s="668">
        <v>2.5</v>
      </c>
      <c r="M111" s="668">
        <v>8342.6200000000008</v>
      </c>
      <c r="N111" s="668">
        <v>2</v>
      </c>
      <c r="O111" s="668">
        <v>16685.240000000002</v>
      </c>
      <c r="P111" s="681">
        <v>1</v>
      </c>
      <c r="Q111" s="669">
        <v>8342.6200000000008</v>
      </c>
    </row>
    <row r="112" spans="1:17" ht="14.4" customHeight="1" x14ac:dyDescent="0.3">
      <c r="A112" s="664" t="s">
        <v>543</v>
      </c>
      <c r="B112" s="665" t="s">
        <v>4365</v>
      </c>
      <c r="C112" s="665" t="s">
        <v>4221</v>
      </c>
      <c r="D112" s="665" t="s">
        <v>4463</v>
      </c>
      <c r="E112" s="665" t="s">
        <v>4464</v>
      </c>
      <c r="F112" s="668"/>
      <c r="G112" s="668"/>
      <c r="H112" s="668"/>
      <c r="I112" s="668"/>
      <c r="J112" s="668">
        <v>19</v>
      </c>
      <c r="K112" s="668">
        <v>31129.41</v>
      </c>
      <c r="L112" s="668"/>
      <c r="M112" s="668">
        <v>1638.39</v>
      </c>
      <c r="N112" s="668">
        <v>23</v>
      </c>
      <c r="O112" s="668">
        <v>37682.97</v>
      </c>
      <c r="P112" s="681"/>
      <c r="Q112" s="669">
        <v>1638.39</v>
      </c>
    </row>
    <row r="113" spans="1:17" ht="14.4" customHeight="1" x14ac:dyDescent="0.3">
      <c r="A113" s="664" t="s">
        <v>543</v>
      </c>
      <c r="B113" s="665" t="s">
        <v>4365</v>
      </c>
      <c r="C113" s="665" t="s">
        <v>4221</v>
      </c>
      <c r="D113" s="665" t="s">
        <v>4465</v>
      </c>
      <c r="E113" s="665" t="s">
        <v>4466</v>
      </c>
      <c r="F113" s="668">
        <v>6</v>
      </c>
      <c r="G113" s="668">
        <v>56255.87999999999</v>
      </c>
      <c r="H113" s="668">
        <v>1</v>
      </c>
      <c r="I113" s="668">
        <v>9375.9799999999977</v>
      </c>
      <c r="J113" s="668">
        <v>3</v>
      </c>
      <c r="K113" s="668">
        <v>28127.94</v>
      </c>
      <c r="L113" s="668">
        <v>0.50000000000000011</v>
      </c>
      <c r="M113" s="668">
        <v>9375.98</v>
      </c>
      <c r="N113" s="668">
        <v>10</v>
      </c>
      <c r="O113" s="668">
        <v>93759.799999999988</v>
      </c>
      <c r="P113" s="681">
        <v>1.6666666666666667</v>
      </c>
      <c r="Q113" s="669">
        <v>9375.98</v>
      </c>
    </row>
    <row r="114" spans="1:17" ht="14.4" customHeight="1" x14ac:dyDescent="0.3">
      <c r="A114" s="664" t="s">
        <v>543</v>
      </c>
      <c r="B114" s="665" t="s">
        <v>4365</v>
      </c>
      <c r="C114" s="665" t="s">
        <v>4221</v>
      </c>
      <c r="D114" s="665" t="s">
        <v>4467</v>
      </c>
      <c r="E114" s="665" t="s">
        <v>4468</v>
      </c>
      <c r="F114" s="668">
        <v>17</v>
      </c>
      <c r="G114" s="668">
        <v>112150.36000000002</v>
      </c>
      <c r="H114" s="668">
        <v>1</v>
      </c>
      <c r="I114" s="668">
        <v>6597.0800000000008</v>
      </c>
      <c r="J114" s="668">
        <v>3</v>
      </c>
      <c r="K114" s="668">
        <v>19791.240000000002</v>
      </c>
      <c r="L114" s="668">
        <v>0.1764705882352941</v>
      </c>
      <c r="M114" s="668">
        <v>6597.0800000000008</v>
      </c>
      <c r="N114" s="668">
        <v>23</v>
      </c>
      <c r="O114" s="668">
        <v>151732.84000000003</v>
      </c>
      <c r="P114" s="681">
        <v>1.3529411764705883</v>
      </c>
      <c r="Q114" s="669">
        <v>6597.0800000000008</v>
      </c>
    </row>
    <row r="115" spans="1:17" ht="14.4" customHeight="1" x14ac:dyDescent="0.3">
      <c r="A115" s="664" t="s">
        <v>543</v>
      </c>
      <c r="B115" s="665" t="s">
        <v>4365</v>
      </c>
      <c r="C115" s="665" t="s">
        <v>4221</v>
      </c>
      <c r="D115" s="665" t="s">
        <v>4469</v>
      </c>
      <c r="E115" s="665" t="s">
        <v>4470</v>
      </c>
      <c r="F115" s="668">
        <v>2</v>
      </c>
      <c r="G115" s="668">
        <v>404.8</v>
      </c>
      <c r="H115" s="668">
        <v>1</v>
      </c>
      <c r="I115" s="668">
        <v>202.4</v>
      </c>
      <c r="J115" s="668">
        <v>2</v>
      </c>
      <c r="K115" s="668">
        <v>404.8</v>
      </c>
      <c r="L115" s="668">
        <v>1</v>
      </c>
      <c r="M115" s="668">
        <v>202.4</v>
      </c>
      <c r="N115" s="668"/>
      <c r="O115" s="668"/>
      <c r="P115" s="681"/>
      <c r="Q115" s="669"/>
    </row>
    <row r="116" spans="1:17" ht="14.4" customHeight="1" x14ac:dyDescent="0.3">
      <c r="A116" s="664" t="s">
        <v>543</v>
      </c>
      <c r="B116" s="665" t="s">
        <v>4365</v>
      </c>
      <c r="C116" s="665" t="s">
        <v>4221</v>
      </c>
      <c r="D116" s="665" t="s">
        <v>4471</v>
      </c>
      <c r="E116" s="665" t="s">
        <v>4472</v>
      </c>
      <c r="F116" s="668"/>
      <c r="G116" s="668"/>
      <c r="H116" s="668"/>
      <c r="I116" s="668"/>
      <c r="J116" s="668">
        <v>1</v>
      </c>
      <c r="K116" s="668">
        <v>7099.51</v>
      </c>
      <c r="L116" s="668"/>
      <c r="M116" s="668">
        <v>7099.51</v>
      </c>
      <c r="N116" s="668">
        <v>2</v>
      </c>
      <c r="O116" s="668">
        <v>14199.02</v>
      </c>
      <c r="P116" s="681"/>
      <c r="Q116" s="669">
        <v>7099.51</v>
      </c>
    </row>
    <row r="117" spans="1:17" ht="14.4" customHeight="1" x14ac:dyDescent="0.3">
      <c r="A117" s="664" t="s">
        <v>543</v>
      </c>
      <c r="B117" s="665" t="s">
        <v>4365</v>
      </c>
      <c r="C117" s="665" t="s">
        <v>4221</v>
      </c>
      <c r="D117" s="665" t="s">
        <v>4473</v>
      </c>
      <c r="E117" s="665" t="s">
        <v>4474</v>
      </c>
      <c r="F117" s="668">
        <v>9</v>
      </c>
      <c r="G117" s="668">
        <v>41040</v>
      </c>
      <c r="H117" s="668">
        <v>1</v>
      </c>
      <c r="I117" s="668">
        <v>4560</v>
      </c>
      <c r="J117" s="668">
        <v>10</v>
      </c>
      <c r="K117" s="668">
        <v>45600</v>
      </c>
      <c r="L117" s="668">
        <v>1.1111111111111112</v>
      </c>
      <c r="M117" s="668">
        <v>4560</v>
      </c>
      <c r="N117" s="668">
        <v>17</v>
      </c>
      <c r="O117" s="668">
        <v>77520</v>
      </c>
      <c r="P117" s="681">
        <v>1.8888888888888888</v>
      </c>
      <c r="Q117" s="669">
        <v>4560</v>
      </c>
    </row>
    <row r="118" spans="1:17" ht="14.4" customHeight="1" x14ac:dyDescent="0.3">
      <c r="A118" s="664" t="s">
        <v>543</v>
      </c>
      <c r="B118" s="665" t="s">
        <v>4365</v>
      </c>
      <c r="C118" s="665" t="s">
        <v>4221</v>
      </c>
      <c r="D118" s="665" t="s">
        <v>4475</v>
      </c>
      <c r="E118" s="665" t="s">
        <v>4461</v>
      </c>
      <c r="F118" s="668">
        <v>4</v>
      </c>
      <c r="G118" s="668">
        <v>16407.28</v>
      </c>
      <c r="H118" s="668">
        <v>1</v>
      </c>
      <c r="I118" s="668">
        <v>4101.82</v>
      </c>
      <c r="J118" s="668">
        <v>4</v>
      </c>
      <c r="K118" s="668">
        <v>16407.28</v>
      </c>
      <c r="L118" s="668">
        <v>1</v>
      </c>
      <c r="M118" s="668">
        <v>4101.82</v>
      </c>
      <c r="N118" s="668">
        <v>7</v>
      </c>
      <c r="O118" s="668">
        <v>28712.739999999998</v>
      </c>
      <c r="P118" s="681">
        <v>1.75</v>
      </c>
      <c r="Q118" s="669">
        <v>4101.82</v>
      </c>
    </row>
    <row r="119" spans="1:17" ht="14.4" customHeight="1" x14ac:dyDescent="0.3">
      <c r="A119" s="664" t="s">
        <v>543</v>
      </c>
      <c r="B119" s="665" t="s">
        <v>4365</v>
      </c>
      <c r="C119" s="665" t="s">
        <v>4221</v>
      </c>
      <c r="D119" s="665" t="s">
        <v>4476</v>
      </c>
      <c r="E119" s="665" t="s">
        <v>4477</v>
      </c>
      <c r="F119" s="668">
        <v>11</v>
      </c>
      <c r="G119" s="668">
        <v>111366.64</v>
      </c>
      <c r="H119" s="668">
        <v>1</v>
      </c>
      <c r="I119" s="668">
        <v>10124.24</v>
      </c>
      <c r="J119" s="668">
        <v>9</v>
      </c>
      <c r="K119" s="668">
        <v>91118.16</v>
      </c>
      <c r="L119" s="668">
        <v>0.81818181818181823</v>
      </c>
      <c r="M119" s="668">
        <v>10124.24</v>
      </c>
      <c r="N119" s="668">
        <v>16</v>
      </c>
      <c r="O119" s="668">
        <v>161987.83999999997</v>
      </c>
      <c r="P119" s="681">
        <v>1.4545454545454544</v>
      </c>
      <c r="Q119" s="669">
        <v>10124.239999999998</v>
      </c>
    </row>
    <row r="120" spans="1:17" ht="14.4" customHeight="1" x14ac:dyDescent="0.3">
      <c r="A120" s="664" t="s">
        <v>543</v>
      </c>
      <c r="B120" s="665" t="s">
        <v>4365</v>
      </c>
      <c r="C120" s="665" t="s">
        <v>4221</v>
      </c>
      <c r="D120" s="665" t="s">
        <v>4478</v>
      </c>
      <c r="E120" s="665" t="s">
        <v>4479</v>
      </c>
      <c r="F120" s="668">
        <v>4</v>
      </c>
      <c r="G120" s="668">
        <v>26654.84</v>
      </c>
      <c r="H120" s="668">
        <v>1</v>
      </c>
      <c r="I120" s="668">
        <v>6663.71</v>
      </c>
      <c r="J120" s="668">
        <v>13</v>
      </c>
      <c r="K120" s="668">
        <v>86628.23</v>
      </c>
      <c r="L120" s="668">
        <v>3.25</v>
      </c>
      <c r="M120" s="668">
        <v>6663.71</v>
      </c>
      <c r="N120" s="668">
        <v>5</v>
      </c>
      <c r="O120" s="668">
        <v>33318.550000000003</v>
      </c>
      <c r="P120" s="681">
        <v>1.25</v>
      </c>
      <c r="Q120" s="669">
        <v>6663.7100000000009</v>
      </c>
    </row>
    <row r="121" spans="1:17" ht="14.4" customHeight="1" x14ac:dyDescent="0.3">
      <c r="A121" s="664" t="s">
        <v>543</v>
      </c>
      <c r="B121" s="665" t="s">
        <v>4365</v>
      </c>
      <c r="C121" s="665" t="s">
        <v>4221</v>
      </c>
      <c r="D121" s="665" t="s">
        <v>4480</v>
      </c>
      <c r="E121" s="665" t="s">
        <v>4481</v>
      </c>
      <c r="F121" s="668">
        <v>16</v>
      </c>
      <c r="G121" s="668">
        <v>235296</v>
      </c>
      <c r="H121" s="668">
        <v>1</v>
      </c>
      <c r="I121" s="668">
        <v>14706</v>
      </c>
      <c r="J121" s="668">
        <v>5</v>
      </c>
      <c r="K121" s="668">
        <v>73530</v>
      </c>
      <c r="L121" s="668">
        <v>0.3125</v>
      </c>
      <c r="M121" s="668">
        <v>14706</v>
      </c>
      <c r="N121" s="668">
        <v>13</v>
      </c>
      <c r="O121" s="668">
        <v>191178</v>
      </c>
      <c r="P121" s="681">
        <v>0.8125</v>
      </c>
      <c r="Q121" s="669">
        <v>14706</v>
      </c>
    </row>
    <row r="122" spans="1:17" ht="14.4" customHeight="1" x14ac:dyDescent="0.3">
      <c r="A122" s="664" t="s">
        <v>543</v>
      </c>
      <c r="B122" s="665" t="s">
        <v>4365</v>
      </c>
      <c r="C122" s="665" t="s">
        <v>4221</v>
      </c>
      <c r="D122" s="665" t="s">
        <v>4482</v>
      </c>
      <c r="E122" s="665" t="s">
        <v>4483</v>
      </c>
      <c r="F122" s="668"/>
      <c r="G122" s="668"/>
      <c r="H122" s="668"/>
      <c r="I122" s="668"/>
      <c r="J122" s="668"/>
      <c r="K122" s="668"/>
      <c r="L122" s="668"/>
      <c r="M122" s="668"/>
      <c r="N122" s="668">
        <v>1</v>
      </c>
      <c r="O122" s="668">
        <v>5416.04</v>
      </c>
      <c r="P122" s="681"/>
      <c r="Q122" s="669">
        <v>5416.04</v>
      </c>
    </row>
    <row r="123" spans="1:17" ht="14.4" customHeight="1" x14ac:dyDescent="0.3">
      <c r="A123" s="664" t="s">
        <v>543</v>
      </c>
      <c r="B123" s="665" t="s">
        <v>4365</v>
      </c>
      <c r="C123" s="665" t="s">
        <v>4221</v>
      </c>
      <c r="D123" s="665" t="s">
        <v>4484</v>
      </c>
      <c r="E123" s="665" t="s">
        <v>4485</v>
      </c>
      <c r="F123" s="668">
        <v>1</v>
      </c>
      <c r="G123" s="668">
        <v>5628</v>
      </c>
      <c r="H123" s="668">
        <v>1</v>
      </c>
      <c r="I123" s="668">
        <v>5628</v>
      </c>
      <c r="J123" s="668">
        <v>1</v>
      </c>
      <c r="K123" s="668">
        <v>5628</v>
      </c>
      <c r="L123" s="668">
        <v>1</v>
      </c>
      <c r="M123" s="668">
        <v>5628</v>
      </c>
      <c r="N123" s="668"/>
      <c r="O123" s="668"/>
      <c r="P123" s="681"/>
      <c r="Q123" s="669"/>
    </row>
    <row r="124" spans="1:17" ht="14.4" customHeight="1" x14ac:dyDescent="0.3">
      <c r="A124" s="664" t="s">
        <v>543</v>
      </c>
      <c r="B124" s="665" t="s">
        <v>4365</v>
      </c>
      <c r="C124" s="665" t="s">
        <v>4221</v>
      </c>
      <c r="D124" s="665" t="s">
        <v>4486</v>
      </c>
      <c r="E124" s="665" t="s">
        <v>4487</v>
      </c>
      <c r="F124" s="668">
        <v>3</v>
      </c>
      <c r="G124" s="668">
        <v>28070.100000000002</v>
      </c>
      <c r="H124" s="668">
        <v>1</v>
      </c>
      <c r="I124" s="668">
        <v>9356.7000000000007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543</v>
      </c>
      <c r="B125" s="665" t="s">
        <v>4365</v>
      </c>
      <c r="C125" s="665" t="s">
        <v>4221</v>
      </c>
      <c r="D125" s="665" t="s">
        <v>4488</v>
      </c>
      <c r="E125" s="665" t="s">
        <v>4489</v>
      </c>
      <c r="F125" s="668">
        <v>1</v>
      </c>
      <c r="G125" s="668">
        <v>8730.2999999999993</v>
      </c>
      <c r="H125" s="668">
        <v>1</v>
      </c>
      <c r="I125" s="668">
        <v>8730.2999999999993</v>
      </c>
      <c r="J125" s="668">
        <v>1</v>
      </c>
      <c r="K125" s="668">
        <v>8730.2999999999993</v>
      </c>
      <c r="L125" s="668">
        <v>1</v>
      </c>
      <c r="M125" s="668">
        <v>8730.2999999999993</v>
      </c>
      <c r="N125" s="668"/>
      <c r="O125" s="668"/>
      <c r="P125" s="681"/>
      <c r="Q125" s="669"/>
    </row>
    <row r="126" spans="1:17" ht="14.4" customHeight="1" x14ac:dyDescent="0.3">
      <c r="A126" s="664" t="s">
        <v>543</v>
      </c>
      <c r="B126" s="665" t="s">
        <v>4365</v>
      </c>
      <c r="C126" s="665" t="s">
        <v>4221</v>
      </c>
      <c r="D126" s="665" t="s">
        <v>4490</v>
      </c>
      <c r="E126" s="665" t="s">
        <v>4491</v>
      </c>
      <c r="F126" s="668">
        <v>55</v>
      </c>
      <c r="G126" s="668">
        <v>661056.00000000012</v>
      </c>
      <c r="H126" s="668">
        <v>1</v>
      </c>
      <c r="I126" s="668">
        <v>12019.200000000003</v>
      </c>
      <c r="J126" s="668">
        <v>29</v>
      </c>
      <c r="K126" s="668">
        <v>348556.79999999999</v>
      </c>
      <c r="L126" s="668">
        <v>0.52727272727272712</v>
      </c>
      <c r="M126" s="668">
        <v>12019.199999999999</v>
      </c>
      <c r="N126" s="668">
        <v>39</v>
      </c>
      <c r="O126" s="668">
        <v>468748.80000000005</v>
      </c>
      <c r="P126" s="681">
        <v>0.70909090909090899</v>
      </c>
      <c r="Q126" s="669">
        <v>12019.2</v>
      </c>
    </row>
    <row r="127" spans="1:17" ht="14.4" customHeight="1" x14ac:dyDescent="0.3">
      <c r="A127" s="664" t="s">
        <v>543</v>
      </c>
      <c r="B127" s="665" t="s">
        <v>4365</v>
      </c>
      <c r="C127" s="665" t="s">
        <v>4221</v>
      </c>
      <c r="D127" s="665" t="s">
        <v>4492</v>
      </c>
      <c r="E127" s="665" t="s">
        <v>4493</v>
      </c>
      <c r="F127" s="668">
        <v>5</v>
      </c>
      <c r="G127" s="668">
        <v>106403</v>
      </c>
      <c r="H127" s="668">
        <v>1</v>
      </c>
      <c r="I127" s="668">
        <v>21280.6</v>
      </c>
      <c r="J127" s="668">
        <v>4</v>
      </c>
      <c r="K127" s="668">
        <v>85122.4</v>
      </c>
      <c r="L127" s="668">
        <v>0.79999999999999993</v>
      </c>
      <c r="M127" s="668">
        <v>21280.6</v>
      </c>
      <c r="N127" s="668">
        <v>2</v>
      </c>
      <c r="O127" s="668">
        <v>42561.2</v>
      </c>
      <c r="P127" s="681">
        <v>0.39999999999999997</v>
      </c>
      <c r="Q127" s="669">
        <v>21280.6</v>
      </c>
    </row>
    <row r="128" spans="1:17" ht="14.4" customHeight="1" x14ac:dyDescent="0.3">
      <c r="A128" s="664" t="s">
        <v>543</v>
      </c>
      <c r="B128" s="665" t="s">
        <v>4365</v>
      </c>
      <c r="C128" s="665" t="s">
        <v>4221</v>
      </c>
      <c r="D128" s="665" t="s">
        <v>4494</v>
      </c>
      <c r="E128" s="665" t="s">
        <v>4495</v>
      </c>
      <c r="F128" s="668">
        <v>3</v>
      </c>
      <c r="G128" s="668">
        <v>32942.100000000006</v>
      </c>
      <c r="H128" s="668">
        <v>1</v>
      </c>
      <c r="I128" s="668">
        <v>10980.700000000003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543</v>
      </c>
      <c r="B129" s="665" t="s">
        <v>4365</v>
      </c>
      <c r="C129" s="665" t="s">
        <v>4221</v>
      </c>
      <c r="D129" s="665" t="s">
        <v>4496</v>
      </c>
      <c r="E129" s="665" t="s">
        <v>4497</v>
      </c>
      <c r="F129" s="668">
        <v>2</v>
      </c>
      <c r="G129" s="668">
        <v>21961.4</v>
      </c>
      <c r="H129" s="668">
        <v>1</v>
      </c>
      <c r="I129" s="668">
        <v>10980.7</v>
      </c>
      <c r="J129" s="668">
        <v>2</v>
      </c>
      <c r="K129" s="668">
        <v>21961.4</v>
      </c>
      <c r="L129" s="668">
        <v>1</v>
      </c>
      <c r="M129" s="668">
        <v>10980.7</v>
      </c>
      <c r="N129" s="668">
        <v>1</v>
      </c>
      <c r="O129" s="668">
        <v>10980.7</v>
      </c>
      <c r="P129" s="681">
        <v>0.5</v>
      </c>
      <c r="Q129" s="669">
        <v>10980.7</v>
      </c>
    </row>
    <row r="130" spans="1:17" ht="14.4" customHeight="1" x14ac:dyDescent="0.3">
      <c r="A130" s="664" t="s">
        <v>543</v>
      </c>
      <c r="B130" s="665" t="s">
        <v>4365</v>
      </c>
      <c r="C130" s="665" t="s">
        <v>4221</v>
      </c>
      <c r="D130" s="665" t="s">
        <v>4498</v>
      </c>
      <c r="E130" s="665" t="s">
        <v>4499</v>
      </c>
      <c r="F130" s="668">
        <v>1</v>
      </c>
      <c r="G130" s="668">
        <v>21280.400000000001</v>
      </c>
      <c r="H130" s="668">
        <v>1</v>
      </c>
      <c r="I130" s="668">
        <v>21280.400000000001</v>
      </c>
      <c r="J130" s="668">
        <v>2</v>
      </c>
      <c r="K130" s="668">
        <v>42560.800000000003</v>
      </c>
      <c r="L130" s="668">
        <v>2</v>
      </c>
      <c r="M130" s="668">
        <v>21280.400000000001</v>
      </c>
      <c r="N130" s="668">
        <v>5</v>
      </c>
      <c r="O130" s="668">
        <v>106402</v>
      </c>
      <c r="P130" s="681">
        <v>5</v>
      </c>
      <c r="Q130" s="669">
        <v>21280.400000000001</v>
      </c>
    </row>
    <row r="131" spans="1:17" ht="14.4" customHeight="1" x14ac:dyDescent="0.3">
      <c r="A131" s="664" t="s">
        <v>543</v>
      </c>
      <c r="B131" s="665" t="s">
        <v>4365</v>
      </c>
      <c r="C131" s="665" t="s">
        <v>4221</v>
      </c>
      <c r="D131" s="665" t="s">
        <v>4500</v>
      </c>
      <c r="E131" s="665" t="s">
        <v>4501</v>
      </c>
      <c r="F131" s="668">
        <v>3</v>
      </c>
      <c r="G131" s="668">
        <v>42300</v>
      </c>
      <c r="H131" s="668">
        <v>1</v>
      </c>
      <c r="I131" s="668">
        <v>14100</v>
      </c>
      <c r="J131" s="668">
        <v>1</v>
      </c>
      <c r="K131" s="668">
        <v>14100</v>
      </c>
      <c r="L131" s="668">
        <v>0.33333333333333331</v>
      </c>
      <c r="M131" s="668">
        <v>14100</v>
      </c>
      <c r="N131" s="668"/>
      <c r="O131" s="668"/>
      <c r="P131" s="681"/>
      <c r="Q131" s="669"/>
    </row>
    <row r="132" spans="1:17" ht="14.4" customHeight="1" x14ac:dyDescent="0.3">
      <c r="A132" s="664" t="s">
        <v>543</v>
      </c>
      <c r="B132" s="665" t="s">
        <v>4365</v>
      </c>
      <c r="C132" s="665" t="s">
        <v>4221</v>
      </c>
      <c r="D132" s="665" t="s">
        <v>4502</v>
      </c>
      <c r="E132" s="665" t="s">
        <v>4503</v>
      </c>
      <c r="F132" s="668">
        <v>1</v>
      </c>
      <c r="G132" s="668">
        <v>10625</v>
      </c>
      <c r="H132" s="668">
        <v>1</v>
      </c>
      <c r="I132" s="668">
        <v>10625</v>
      </c>
      <c r="J132" s="668"/>
      <c r="K132" s="668"/>
      <c r="L132" s="668"/>
      <c r="M132" s="668"/>
      <c r="N132" s="668">
        <v>3</v>
      </c>
      <c r="O132" s="668">
        <v>31875</v>
      </c>
      <c r="P132" s="681">
        <v>3</v>
      </c>
      <c r="Q132" s="669">
        <v>10625</v>
      </c>
    </row>
    <row r="133" spans="1:17" ht="14.4" customHeight="1" x14ac:dyDescent="0.3">
      <c r="A133" s="664" t="s">
        <v>543</v>
      </c>
      <c r="B133" s="665" t="s">
        <v>4365</v>
      </c>
      <c r="C133" s="665" t="s">
        <v>4221</v>
      </c>
      <c r="D133" s="665" t="s">
        <v>4504</v>
      </c>
      <c r="E133" s="665" t="s">
        <v>4505</v>
      </c>
      <c r="F133" s="668"/>
      <c r="G133" s="668"/>
      <c r="H133" s="668"/>
      <c r="I133" s="668"/>
      <c r="J133" s="668">
        <v>1</v>
      </c>
      <c r="K133" s="668">
        <v>9310</v>
      </c>
      <c r="L133" s="668"/>
      <c r="M133" s="668">
        <v>9310</v>
      </c>
      <c r="N133" s="668">
        <v>2</v>
      </c>
      <c r="O133" s="668">
        <v>18620</v>
      </c>
      <c r="P133" s="681"/>
      <c r="Q133" s="669">
        <v>9310</v>
      </c>
    </row>
    <row r="134" spans="1:17" ht="14.4" customHeight="1" x14ac:dyDescent="0.3">
      <c r="A134" s="664" t="s">
        <v>543</v>
      </c>
      <c r="B134" s="665" t="s">
        <v>4365</v>
      </c>
      <c r="C134" s="665" t="s">
        <v>4221</v>
      </c>
      <c r="D134" s="665" t="s">
        <v>4506</v>
      </c>
      <c r="E134" s="665" t="s">
        <v>4507</v>
      </c>
      <c r="F134" s="668">
        <v>1</v>
      </c>
      <c r="G134" s="668">
        <v>14876.4</v>
      </c>
      <c r="H134" s="668">
        <v>1</v>
      </c>
      <c r="I134" s="668">
        <v>14876.4</v>
      </c>
      <c r="J134" s="668"/>
      <c r="K134" s="668"/>
      <c r="L134" s="668"/>
      <c r="M134" s="668"/>
      <c r="N134" s="668">
        <v>1</v>
      </c>
      <c r="O134" s="668">
        <v>14876.4</v>
      </c>
      <c r="P134" s="681">
        <v>1</v>
      </c>
      <c r="Q134" s="669">
        <v>14876.4</v>
      </c>
    </row>
    <row r="135" spans="1:17" ht="14.4" customHeight="1" x14ac:dyDescent="0.3">
      <c r="A135" s="664" t="s">
        <v>543</v>
      </c>
      <c r="B135" s="665" t="s">
        <v>4365</v>
      </c>
      <c r="C135" s="665" t="s">
        <v>4221</v>
      </c>
      <c r="D135" s="665" t="s">
        <v>4508</v>
      </c>
      <c r="E135" s="665" t="s">
        <v>4509</v>
      </c>
      <c r="F135" s="668">
        <v>2</v>
      </c>
      <c r="G135" s="668">
        <v>18523.400000000001</v>
      </c>
      <c r="H135" s="668">
        <v>1</v>
      </c>
      <c r="I135" s="668">
        <v>9261.7000000000007</v>
      </c>
      <c r="J135" s="668"/>
      <c r="K135" s="668"/>
      <c r="L135" s="668"/>
      <c r="M135" s="668"/>
      <c r="N135" s="668">
        <v>2</v>
      </c>
      <c r="O135" s="668">
        <v>18523.400000000001</v>
      </c>
      <c r="P135" s="681">
        <v>1</v>
      </c>
      <c r="Q135" s="669">
        <v>9261.7000000000007</v>
      </c>
    </row>
    <row r="136" spans="1:17" ht="14.4" customHeight="1" x14ac:dyDescent="0.3">
      <c r="A136" s="664" t="s">
        <v>543</v>
      </c>
      <c r="B136" s="665" t="s">
        <v>4365</v>
      </c>
      <c r="C136" s="665" t="s">
        <v>4221</v>
      </c>
      <c r="D136" s="665" t="s">
        <v>4510</v>
      </c>
      <c r="E136" s="665" t="s">
        <v>4511</v>
      </c>
      <c r="F136" s="668"/>
      <c r="G136" s="668"/>
      <c r="H136" s="668"/>
      <c r="I136" s="668"/>
      <c r="J136" s="668">
        <v>2</v>
      </c>
      <c r="K136" s="668">
        <v>18523.400000000001</v>
      </c>
      <c r="L136" s="668"/>
      <c r="M136" s="668">
        <v>9261.7000000000007</v>
      </c>
      <c r="N136" s="668"/>
      <c r="O136" s="668"/>
      <c r="P136" s="681"/>
      <c r="Q136" s="669"/>
    </row>
    <row r="137" spans="1:17" ht="14.4" customHeight="1" x14ac:dyDescent="0.3">
      <c r="A137" s="664" t="s">
        <v>543</v>
      </c>
      <c r="B137" s="665" t="s">
        <v>4365</v>
      </c>
      <c r="C137" s="665" t="s">
        <v>4221</v>
      </c>
      <c r="D137" s="665" t="s">
        <v>4512</v>
      </c>
      <c r="E137" s="665" t="s">
        <v>4513</v>
      </c>
      <c r="F137" s="668"/>
      <c r="G137" s="668"/>
      <c r="H137" s="668"/>
      <c r="I137" s="668"/>
      <c r="J137" s="668">
        <v>1</v>
      </c>
      <c r="K137" s="668">
        <v>7944.66</v>
      </c>
      <c r="L137" s="668"/>
      <c r="M137" s="668">
        <v>7944.66</v>
      </c>
      <c r="N137" s="668">
        <v>7</v>
      </c>
      <c r="O137" s="668">
        <v>55612.619999999995</v>
      </c>
      <c r="P137" s="681"/>
      <c r="Q137" s="669">
        <v>7944.6599999999989</v>
      </c>
    </row>
    <row r="138" spans="1:17" ht="14.4" customHeight="1" x14ac:dyDescent="0.3">
      <c r="A138" s="664" t="s">
        <v>543</v>
      </c>
      <c r="B138" s="665" t="s">
        <v>4365</v>
      </c>
      <c r="C138" s="665" t="s">
        <v>4221</v>
      </c>
      <c r="D138" s="665" t="s">
        <v>4514</v>
      </c>
      <c r="E138" s="665" t="s">
        <v>4515</v>
      </c>
      <c r="F138" s="668"/>
      <c r="G138" s="668"/>
      <c r="H138" s="668"/>
      <c r="I138" s="668"/>
      <c r="J138" s="668">
        <v>4</v>
      </c>
      <c r="K138" s="668">
        <v>33844.720000000001</v>
      </c>
      <c r="L138" s="668"/>
      <c r="M138" s="668">
        <v>8461.18</v>
      </c>
      <c r="N138" s="668">
        <v>4</v>
      </c>
      <c r="O138" s="668">
        <v>33844.720000000001</v>
      </c>
      <c r="P138" s="681"/>
      <c r="Q138" s="669">
        <v>8461.18</v>
      </c>
    </row>
    <row r="139" spans="1:17" ht="14.4" customHeight="1" x14ac:dyDescent="0.3">
      <c r="A139" s="664" t="s">
        <v>543</v>
      </c>
      <c r="B139" s="665" t="s">
        <v>4365</v>
      </c>
      <c r="C139" s="665" t="s">
        <v>4221</v>
      </c>
      <c r="D139" s="665" t="s">
        <v>4516</v>
      </c>
      <c r="E139" s="665" t="s">
        <v>4517</v>
      </c>
      <c r="F139" s="668">
        <v>4</v>
      </c>
      <c r="G139" s="668">
        <v>23442.560000000001</v>
      </c>
      <c r="H139" s="668">
        <v>1</v>
      </c>
      <c r="I139" s="668">
        <v>5860.64</v>
      </c>
      <c r="J139" s="668">
        <v>5</v>
      </c>
      <c r="K139" s="668">
        <v>29303.199999999997</v>
      </c>
      <c r="L139" s="668">
        <v>1.2499999999999998</v>
      </c>
      <c r="M139" s="668">
        <v>5860.6399999999994</v>
      </c>
      <c r="N139" s="668">
        <v>8</v>
      </c>
      <c r="O139" s="668">
        <v>46885.119999999995</v>
      </c>
      <c r="P139" s="681">
        <v>1.9999999999999998</v>
      </c>
      <c r="Q139" s="669">
        <v>5860.6399999999994</v>
      </c>
    </row>
    <row r="140" spans="1:17" ht="14.4" customHeight="1" x14ac:dyDescent="0.3">
      <c r="A140" s="664" t="s">
        <v>543</v>
      </c>
      <c r="B140" s="665" t="s">
        <v>4365</v>
      </c>
      <c r="C140" s="665" t="s">
        <v>4221</v>
      </c>
      <c r="D140" s="665" t="s">
        <v>4518</v>
      </c>
      <c r="E140" s="665" t="s">
        <v>4519</v>
      </c>
      <c r="F140" s="668"/>
      <c r="G140" s="668"/>
      <c r="H140" s="668"/>
      <c r="I140" s="668"/>
      <c r="J140" s="668">
        <v>2</v>
      </c>
      <c r="K140" s="668">
        <v>15658</v>
      </c>
      <c r="L140" s="668"/>
      <c r="M140" s="668">
        <v>7829</v>
      </c>
      <c r="N140" s="668">
        <v>1</v>
      </c>
      <c r="O140" s="668">
        <v>7829</v>
      </c>
      <c r="P140" s="681"/>
      <c r="Q140" s="669">
        <v>7829</v>
      </c>
    </row>
    <row r="141" spans="1:17" ht="14.4" customHeight="1" x14ac:dyDescent="0.3">
      <c r="A141" s="664" t="s">
        <v>543</v>
      </c>
      <c r="B141" s="665" t="s">
        <v>4365</v>
      </c>
      <c r="C141" s="665" t="s">
        <v>4221</v>
      </c>
      <c r="D141" s="665" t="s">
        <v>4520</v>
      </c>
      <c r="E141" s="665" t="s">
        <v>4521</v>
      </c>
      <c r="F141" s="668">
        <v>2</v>
      </c>
      <c r="G141" s="668">
        <v>2760</v>
      </c>
      <c r="H141" s="668">
        <v>1</v>
      </c>
      <c r="I141" s="668">
        <v>1380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543</v>
      </c>
      <c r="B142" s="665" t="s">
        <v>4365</v>
      </c>
      <c r="C142" s="665" t="s">
        <v>4221</v>
      </c>
      <c r="D142" s="665" t="s">
        <v>4522</v>
      </c>
      <c r="E142" s="665" t="s">
        <v>4523</v>
      </c>
      <c r="F142" s="668">
        <v>2</v>
      </c>
      <c r="G142" s="668">
        <v>2624</v>
      </c>
      <c r="H142" s="668">
        <v>1</v>
      </c>
      <c r="I142" s="668">
        <v>1312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543</v>
      </c>
      <c r="B143" s="665" t="s">
        <v>4365</v>
      </c>
      <c r="C143" s="665" t="s">
        <v>4221</v>
      </c>
      <c r="D143" s="665" t="s">
        <v>4524</v>
      </c>
      <c r="E143" s="665" t="s">
        <v>4525</v>
      </c>
      <c r="F143" s="668"/>
      <c r="G143" s="668"/>
      <c r="H143" s="668"/>
      <c r="I143" s="668"/>
      <c r="J143" s="668">
        <v>4</v>
      </c>
      <c r="K143" s="668">
        <v>386.4</v>
      </c>
      <c r="L143" s="668"/>
      <c r="M143" s="668">
        <v>96.6</v>
      </c>
      <c r="N143" s="668"/>
      <c r="O143" s="668"/>
      <c r="P143" s="681"/>
      <c r="Q143" s="669"/>
    </row>
    <row r="144" spans="1:17" ht="14.4" customHeight="1" x14ac:dyDescent="0.3">
      <c r="A144" s="664" t="s">
        <v>543</v>
      </c>
      <c r="B144" s="665" t="s">
        <v>4365</v>
      </c>
      <c r="C144" s="665" t="s">
        <v>4221</v>
      </c>
      <c r="D144" s="665" t="s">
        <v>4526</v>
      </c>
      <c r="E144" s="665" t="s">
        <v>4527</v>
      </c>
      <c r="F144" s="668">
        <v>2</v>
      </c>
      <c r="G144" s="668">
        <v>11849.78</v>
      </c>
      <c r="H144" s="668">
        <v>1</v>
      </c>
      <c r="I144" s="668">
        <v>5924.89</v>
      </c>
      <c r="J144" s="668"/>
      <c r="K144" s="668"/>
      <c r="L144" s="668"/>
      <c r="M144" s="668"/>
      <c r="N144" s="668">
        <v>2</v>
      </c>
      <c r="O144" s="668">
        <v>11849.78</v>
      </c>
      <c r="P144" s="681">
        <v>1</v>
      </c>
      <c r="Q144" s="669">
        <v>5924.89</v>
      </c>
    </row>
    <row r="145" spans="1:17" ht="14.4" customHeight="1" x14ac:dyDescent="0.3">
      <c r="A145" s="664" t="s">
        <v>543</v>
      </c>
      <c r="B145" s="665" t="s">
        <v>4365</v>
      </c>
      <c r="C145" s="665" t="s">
        <v>4221</v>
      </c>
      <c r="D145" s="665" t="s">
        <v>4528</v>
      </c>
      <c r="E145" s="665" t="s">
        <v>4529</v>
      </c>
      <c r="F145" s="668">
        <v>5</v>
      </c>
      <c r="G145" s="668">
        <v>68332.100000000006</v>
      </c>
      <c r="H145" s="668">
        <v>1</v>
      </c>
      <c r="I145" s="668">
        <v>13666.420000000002</v>
      </c>
      <c r="J145" s="668">
        <v>6</v>
      </c>
      <c r="K145" s="668">
        <v>81998.52</v>
      </c>
      <c r="L145" s="668">
        <v>1.2</v>
      </c>
      <c r="M145" s="668">
        <v>13666.42</v>
      </c>
      <c r="N145" s="668">
        <v>10</v>
      </c>
      <c r="O145" s="668">
        <v>136664.20000000001</v>
      </c>
      <c r="P145" s="681">
        <v>2</v>
      </c>
      <c r="Q145" s="669">
        <v>13666.420000000002</v>
      </c>
    </row>
    <row r="146" spans="1:17" ht="14.4" customHeight="1" x14ac:dyDescent="0.3">
      <c r="A146" s="664" t="s">
        <v>543</v>
      </c>
      <c r="B146" s="665" t="s">
        <v>4365</v>
      </c>
      <c r="C146" s="665" t="s">
        <v>4221</v>
      </c>
      <c r="D146" s="665" t="s">
        <v>4530</v>
      </c>
      <c r="E146" s="665" t="s">
        <v>4531</v>
      </c>
      <c r="F146" s="668">
        <v>1</v>
      </c>
      <c r="G146" s="668">
        <v>6755.23</v>
      </c>
      <c r="H146" s="668">
        <v>1</v>
      </c>
      <c r="I146" s="668">
        <v>6755.23</v>
      </c>
      <c r="J146" s="668">
        <v>1</v>
      </c>
      <c r="K146" s="668">
        <v>6755.23</v>
      </c>
      <c r="L146" s="668">
        <v>1</v>
      </c>
      <c r="M146" s="668">
        <v>6755.23</v>
      </c>
      <c r="N146" s="668"/>
      <c r="O146" s="668"/>
      <c r="P146" s="681"/>
      <c r="Q146" s="669"/>
    </row>
    <row r="147" spans="1:17" ht="14.4" customHeight="1" x14ac:dyDescent="0.3">
      <c r="A147" s="664" t="s">
        <v>543</v>
      </c>
      <c r="B147" s="665" t="s">
        <v>4365</v>
      </c>
      <c r="C147" s="665" t="s">
        <v>4221</v>
      </c>
      <c r="D147" s="665" t="s">
        <v>4532</v>
      </c>
      <c r="E147" s="665" t="s">
        <v>4533</v>
      </c>
      <c r="F147" s="668"/>
      <c r="G147" s="668"/>
      <c r="H147" s="668"/>
      <c r="I147" s="668"/>
      <c r="J147" s="668">
        <v>2</v>
      </c>
      <c r="K147" s="668">
        <v>13306.5</v>
      </c>
      <c r="L147" s="668"/>
      <c r="M147" s="668">
        <v>6653.25</v>
      </c>
      <c r="N147" s="668"/>
      <c r="O147" s="668"/>
      <c r="P147" s="681"/>
      <c r="Q147" s="669"/>
    </row>
    <row r="148" spans="1:17" ht="14.4" customHeight="1" x14ac:dyDescent="0.3">
      <c r="A148" s="664" t="s">
        <v>543</v>
      </c>
      <c r="B148" s="665" t="s">
        <v>4365</v>
      </c>
      <c r="C148" s="665" t="s">
        <v>4221</v>
      </c>
      <c r="D148" s="665" t="s">
        <v>4534</v>
      </c>
      <c r="E148" s="665" t="s">
        <v>4535</v>
      </c>
      <c r="F148" s="668">
        <v>1</v>
      </c>
      <c r="G148" s="668">
        <v>8973.4599999999991</v>
      </c>
      <c r="H148" s="668">
        <v>1</v>
      </c>
      <c r="I148" s="668">
        <v>8973.4599999999991</v>
      </c>
      <c r="J148" s="668">
        <v>5</v>
      </c>
      <c r="K148" s="668">
        <v>44867.299999999996</v>
      </c>
      <c r="L148" s="668">
        <v>5</v>
      </c>
      <c r="M148" s="668">
        <v>8973.4599999999991</v>
      </c>
      <c r="N148" s="668"/>
      <c r="O148" s="668"/>
      <c r="P148" s="681"/>
      <c r="Q148" s="669"/>
    </row>
    <row r="149" spans="1:17" ht="14.4" customHeight="1" x14ac:dyDescent="0.3">
      <c r="A149" s="664" t="s">
        <v>543</v>
      </c>
      <c r="B149" s="665" t="s">
        <v>4365</v>
      </c>
      <c r="C149" s="665" t="s">
        <v>4221</v>
      </c>
      <c r="D149" s="665" t="s">
        <v>4536</v>
      </c>
      <c r="E149" s="665" t="s">
        <v>4537</v>
      </c>
      <c r="F149" s="668">
        <v>3</v>
      </c>
      <c r="G149" s="668">
        <v>32724.42</v>
      </c>
      <c r="H149" s="668">
        <v>1</v>
      </c>
      <c r="I149" s="668">
        <v>10908.14</v>
      </c>
      <c r="J149" s="668">
        <v>2</v>
      </c>
      <c r="K149" s="668">
        <v>21816.28</v>
      </c>
      <c r="L149" s="668">
        <v>0.66666666666666663</v>
      </c>
      <c r="M149" s="668">
        <v>10908.14</v>
      </c>
      <c r="N149" s="668">
        <v>5</v>
      </c>
      <c r="O149" s="668">
        <v>54540.7</v>
      </c>
      <c r="P149" s="681">
        <v>1.6666666666666667</v>
      </c>
      <c r="Q149" s="669">
        <v>10908.14</v>
      </c>
    </row>
    <row r="150" spans="1:17" ht="14.4" customHeight="1" x14ac:dyDescent="0.3">
      <c r="A150" s="664" t="s">
        <v>543</v>
      </c>
      <c r="B150" s="665" t="s">
        <v>4365</v>
      </c>
      <c r="C150" s="665" t="s">
        <v>4221</v>
      </c>
      <c r="D150" s="665" t="s">
        <v>4538</v>
      </c>
      <c r="E150" s="665" t="s">
        <v>4539</v>
      </c>
      <c r="F150" s="668"/>
      <c r="G150" s="668"/>
      <c r="H150" s="668"/>
      <c r="I150" s="668"/>
      <c r="J150" s="668">
        <v>1</v>
      </c>
      <c r="K150" s="668">
        <v>3132.31</v>
      </c>
      <c r="L150" s="668"/>
      <c r="M150" s="668">
        <v>3132.31</v>
      </c>
      <c r="N150" s="668"/>
      <c r="O150" s="668"/>
      <c r="P150" s="681"/>
      <c r="Q150" s="669"/>
    </row>
    <row r="151" spans="1:17" ht="14.4" customHeight="1" x14ac:dyDescent="0.3">
      <c r="A151" s="664" t="s">
        <v>543</v>
      </c>
      <c r="B151" s="665" t="s">
        <v>4365</v>
      </c>
      <c r="C151" s="665" t="s">
        <v>4221</v>
      </c>
      <c r="D151" s="665" t="s">
        <v>4540</v>
      </c>
      <c r="E151" s="665" t="s">
        <v>4541</v>
      </c>
      <c r="F151" s="668">
        <v>2</v>
      </c>
      <c r="G151" s="668">
        <v>6653.24</v>
      </c>
      <c r="H151" s="668">
        <v>1</v>
      </c>
      <c r="I151" s="668">
        <v>3326.62</v>
      </c>
      <c r="J151" s="668">
        <v>3</v>
      </c>
      <c r="K151" s="668">
        <v>9979.86</v>
      </c>
      <c r="L151" s="668">
        <v>1.5000000000000002</v>
      </c>
      <c r="M151" s="668">
        <v>3326.6200000000003</v>
      </c>
      <c r="N151" s="668"/>
      <c r="O151" s="668"/>
      <c r="P151" s="681"/>
      <c r="Q151" s="669"/>
    </row>
    <row r="152" spans="1:17" ht="14.4" customHeight="1" x14ac:dyDescent="0.3">
      <c r="A152" s="664" t="s">
        <v>543</v>
      </c>
      <c r="B152" s="665" t="s">
        <v>4365</v>
      </c>
      <c r="C152" s="665" t="s">
        <v>4221</v>
      </c>
      <c r="D152" s="665" t="s">
        <v>4222</v>
      </c>
      <c r="E152" s="665" t="s">
        <v>4223</v>
      </c>
      <c r="F152" s="668"/>
      <c r="G152" s="668"/>
      <c r="H152" s="668"/>
      <c r="I152" s="668"/>
      <c r="J152" s="668">
        <v>1</v>
      </c>
      <c r="K152" s="668">
        <v>162.80000000000001</v>
      </c>
      <c r="L152" s="668"/>
      <c r="M152" s="668">
        <v>162.80000000000001</v>
      </c>
      <c r="N152" s="668"/>
      <c r="O152" s="668"/>
      <c r="P152" s="681"/>
      <c r="Q152" s="669"/>
    </row>
    <row r="153" spans="1:17" ht="14.4" customHeight="1" x14ac:dyDescent="0.3">
      <c r="A153" s="664" t="s">
        <v>543</v>
      </c>
      <c r="B153" s="665" t="s">
        <v>4365</v>
      </c>
      <c r="C153" s="665" t="s">
        <v>4221</v>
      </c>
      <c r="D153" s="665" t="s">
        <v>4542</v>
      </c>
      <c r="E153" s="665" t="s">
        <v>4543</v>
      </c>
      <c r="F153" s="668">
        <v>6</v>
      </c>
      <c r="G153" s="668">
        <v>48211.8</v>
      </c>
      <c r="H153" s="668">
        <v>1</v>
      </c>
      <c r="I153" s="668">
        <v>8035.3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543</v>
      </c>
      <c r="B154" s="665" t="s">
        <v>4365</v>
      </c>
      <c r="C154" s="665" t="s">
        <v>4221</v>
      </c>
      <c r="D154" s="665" t="s">
        <v>4544</v>
      </c>
      <c r="E154" s="665" t="s">
        <v>4545</v>
      </c>
      <c r="F154" s="668"/>
      <c r="G154" s="668"/>
      <c r="H154" s="668"/>
      <c r="I154" s="668"/>
      <c r="J154" s="668">
        <v>1</v>
      </c>
      <c r="K154" s="668">
        <v>2706.67</v>
      </c>
      <c r="L154" s="668"/>
      <c r="M154" s="668">
        <v>2706.67</v>
      </c>
      <c r="N154" s="668">
        <v>4</v>
      </c>
      <c r="O154" s="668">
        <v>10826.68</v>
      </c>
      <c r="P154" s="681"/>
      <c r="Q154" s="669">
        <v>2706.67</v>
      </c>
    </row>
    <row r="155" spans="1:17" ht="14.4" customHeight="1" x14ac:dyDescent="0.3">
      <c r="A155" s="664" t="s">
        <v>543</v>
      </c>
      <c r="B155" s="665" t="s">
        <v>4365</v>
      </c>
      <c r="C155" s="665" t="s">
        <v>4221</v>
      </c>
      <c r="D155" s="665" t="s">
        <v>4546</v>
      </c>
      <c r="E155" s="665" t="s">
        <v>4547</v>
      </c>
      <c r="F155" s="668"/>
      <c r="G155" s="668"/>
      <c r="H155" s="668"/>
      <c r="I155" s="668"/>
      <c r="J155" s="668">
        <v>8</v>
      </c>
      <c r="K155" s="668">
        <v>4504</v>
      </c>
      <c r="L155" s="668"/>
      <c r="M155" s="668">
        <v>563</v>
      </c>
      <c r="N155" s="668">
        <v>6</v>
      </c>
      <c r="O155" s="668">
        <v>3378</v>
      </c>
      <c r="P155" s="681"/>
      <c r="Q155" s="669">
        <v>563</v>
      </c>
    </row>
    <row r="156" spans="1:17" ht="14.4" customHeight="1" x14ac:dyDescent="0.3">
      <c r="A156" s="664" t="s">
        <v>543</v>
      </c>
      <c r="B156" s="665" t="s">
        <v>4365</v>
      </c>
      <c r="C156" s="665" t="s">
        <v>4221</v>
      </c>
      <c r="D156" s="665" t="s">
        <v>4548</v>
      </c>
      <c r="E156" s="665" t="s">
        <v>4549</v>
      </c>
      <c r="F156" s="668">
        <v>1</v>
      </c>
      <c r="G156" s="668">
        <v>11323.93</v>
      </c>
      <c r="H156" s="668">
        <v>1</v>
      </c>
      <c r="I156" s="668">
        <v>11323.93</v>
      </c>
      <c r="J156" s="668">
        <v>3</v>
      </c>
      <c r="K156" s="668">
        <v>33971.79</v>
      </c>
      <c r="L156" s="668">
        <v>3</v>
      </c>
      <c r="M156" s="668">
        <v>11323.93</v>
      </c>
      <c r="N156" s="668"/>
      <c r="O156" s="668"/>
      <c r="P156" s="681"/>
      <c r="Q156" s="669"/>
    </row>
    <row r="157" spans="1:17" ht="14.4" customHeight="1" x14ac:dyDescent="0.3">
      <c r="A157" s="664" t="s">
        <v>543</v>
      </c>
      <c r="B157" s="665" t="s">
        <v>4365</v>
      </c>
      <c r="C157" s="665" t="s">
        <v>4221</v>
      </c>
      <c r="D157" s="665" t="s">
        <v>4550</v>
      </c>
      <c r="E157" s="665" t="s">
        <v>4551</v>
      </c>
      <c r="F157" s="668"/>
      <c r="G157" s="668"/>
      <c r="H157" s="668"/>
      <c r="I157" s="668"/>
      <c r="J157" s="668"/>
      <c r="K157" s="668"/>
      <c r="L157" s="668"/>
      <c r="M157" s="668"/>
      <c r="N157" s="668">
        <v>1</v>
      </c>
      <c r="O157" s="668">
        <v>15234.55</v>
      </c>
      <c r="P157" s="681"/>
      <c r="Q157" s="669">
        <v>15234.55</v>
      </c>
    </row>
    <row r="158" spans="1:17" ht="14.4" customHeight="1" x14ac:dyDescent="0.3">
      <c r="A158" s="664" t="s">
        <v>543</v>
      </c>
      <c r="B158" s="665" t="s">
        <v>4365</v>
      </c>
      <c r="C158" s="665" t="s">
        <v>4221</v>
      </c>
      <c r="D158" s="665" t="s">
        <v>4552</v>
      </c>
      <c r="E158" s="665" t="s">
        <v>4553</v>
      </c>
      <c r="F158" s="668"/>
      <c r="G158" s="668"/>
      <c r="H158" s="668"/>
      <c r="I158" s="668"/>
      <c r="J158" s="668">
        <v>1</v>
      </c>
      <c r="K158" s="668">
        <v>8240</v>
      </c>
      <c r="L158" s="668"/>
      <c r="M158" s="668">
        <v>8240</v>
      </c>
      <c r="N158" s="668"/>
      <c r="O158" s="668"/>
      <c r="P158" s="681"/>
      <c r="Q158" s="669"/>
    </row>
    <row r="159" spans="1:17" ht="14.4" customHeight="1" x14ac:dyDescent="0.3">
      <c r="A159" s="664" t="s">
        <v>543</v>
      </c>
      <c r="B159" s="665" t="s">
        <v>4365</v>
      </c>
      <c r="C159" s="665" t="s">
        <v>4221</v>
      </c>
      <c r="D159" s="665" t="s">
        <v>4554</v>
      </c>
      <c r="E159" s="665" t="s">
        <v>4543</v>
      </c>
      <c r="F159" s="668"/>
      <c r="G159" s="668"/>
      <c r="H159" s="668"/>
      <c r="I159" s="668"/>
      <c r="J159" s="668">
        <v>3</v>
      </c>
      <c r="K159" s="668">
        <v>37327.74</v>
      </c>
      <c r="L159" s="668"/>
      <c r="M159" s="668">
        <v>12442.58</v>
      </c>
      <c r="N159" s="668">
        <v>4</v>
      </c>
      <c r="O159" s="668">
        <v>49770.32</v>
      </c>
      <c r="P159" s="681"/>
      <c r="Q159" s="669">
        <v>12442.58</v>
      </c>
    </row>
    <row r="160" spans="1:17" ht="14.4" customHeight="1" x14ac:dyDescent="0.3">
      <c r="A160" s="664" t="s">
        <v>543</v>
      </c>
      <c r="B160" s="665" t="s">
        <v>4365</v>
      </c>
      <c r="C160" s="665" t="s">
        <v>4221</v>
      </c>
      <c r="D160" s="665" t="s">
        <v>4555</v>
      </c>
      <c r="E160" s="665" t="s">
        <v>4556</v>
      </c>
      <c r="F160" s="668">
        <v>2</v>
      </c>
      <c r="G160" s="668">
        <v>13478.12</v>
      </c>
      <c r="H160" s="668">
        <v>1</v>
      </c>
      <c r="I160" s="668">
        <v>6739.06</v>
      </c>
      <c r="J160" s="668">
        <v>1</v>
      </c>
      <c r="K160" s="668">
        <v>6739.06</v>
      </c>
      <c r="L160" s="668">
        <v>0.5</v>
      </c>
      <c r="M160" s="668">
        <v>6739.06</v>
      </c>
      <c r="N160" s="668"/>
      <c r="O160" s="668"/>
      <c r="P160" s="681"/>
      <c r="Q160" s="669"/>
    </row>
    <row r="161" spans="1:17" ht="14.4" customHeight="1" x14ac:dyDescent="0.3">
      <c r="A161" s="664" t="s">
        <v>543</v>
      </c>
      <c r="B161" s="665" t="s">
        <v>4365</v>
      </c>
      <c r="C161" s="665" t="s">
        <v>4221</v>
      </c>
      <c r="D161" s="665" t="s">
        <v>4557</v>
      </c>
      <c r="E161" s="665" t="s">
        <v>4558</v>
      </c>
      <c r="F161" s="668">
        <v>1</v>
      </c>
      <c r="G161" s="668">
        <v>8160</v>
      </c>
      <c r="H161" s="668">
        <v>1</v>
      </c>
      <c r="I161" s="668">
        <v>8160</v>
      </c>
      <c r="J161" s="668"/>
      <c r="K161" s="668"/>
      <c r="L161" s="668"/>
      <c r="M161" s="668"/>
      <c r="N161" s="668">
        <v>2</v>
      </c>
      <c r="O161" s="668">
        <v>16320</v>
      </c>
      <c r="P161" s="681">
        <v>2</v>
      </c>
      <c r="Q161" s="669">
        <v>8160</v>
      </c>
    </row>
    <row r="162" spans="1:17" ht="14.4" customHeight="1" x14ac:dyDescent="0.3">
      <c r="A162" s="664" t="s">
        <v>543</v>
      </c>
      <c r="B162" s="665" t="s">
        <v>4365</v>
      </c>
      <c r="C162" s="665" t="s">
        <v>4221</v>
      </c>
      <c r="D162" s="665" t="s">
        <v>4559</v>
      </c>
      <c r="E162" s="665" t="s">
        <v>4560</v>
      </c>
      <c r="F162" s="668">
        <v>1</v>
      </c>
      <c r="G162" s="668">
        <v>8240</v>
      </c>
      <c r="H162" s="668">
        <v>1</v>
      </c>
      <c r="I162" s="668">
        <v>8240</v>
      </c>
      <c r="J162" s="668"/>
      <c r="K162" s="668"/>
      <c r="L162" s="668"/>
      <c r="M162" s="668"/>
      <c r="N162" s="668">
        <v>1</v>
      </c>
      <c r="O162" s="668">
        <v>8240</v>
      </c>
      <c r="P162" s="681">
        <v>1</v>
      </c>
      <c r="Q162" s="669">
        <v>8240</v>
      </c>
    </row>
    <row r="163" spans="1:17" ht="14.4" customHeight="1" x14ac:dyDescent="0.3">
      <c r="A163" s="664" t="s">
        <v>543</v>
      </c>
      <c r="B163" s="665" t="s">
        <v>4365</v>
      </c>
      <c r="C163" s="665" t="s">
        <v>4221</v>
      </c>
      <c r="D163" s="665" t="s">
        <v>4561</v>
      </c>
      <c r="E163" s="665" t="s">
        <v>4562</v>
      </c>
      <c r="F163" s="668">
        <v>2</v>
      </c>
      <c r="G163" s="668">
        <v>31692</v>
      </c>
      <c r="H163" s="668">
        <v>1</v>
      </c>
      <c r="I163" s="668">
        <v>15846</v>
      </c>
      <c r="J163" s="668"/>
      <c r="K163" s="668"/>
      <c r="L163" s="668"/>
      <c r="M163" s="668"/>
      <c r="N163" s="668"/>
      <c r="O163" s="668"/>
      <c r="P163" s="681"/>
      <c r="Q163" s="669"/>
    </row>
    <row r="164" spans="1:17" ht="14.4" customHeight="1" x14ac:dyDescent="0.3">
      <c r="A164" s="664" t="s">
        <v>543</v>
      </c>
      <c r="B164" s="665" t="s">
        <v>4365</v>
      </c>
      <c r="C164" s="665" t="s">
        <v>4221</v>
      </c>
      <c r="D164" s="665" t="s">
        <v>4563</v>
      </c>
      <c r="E164" s="665" t="s">
        <v>4564</v>
      </c>
      <c r="F164" s="668"/>
      <c r="G164" s="668"/>
      <c r="H164" s="668"/>
      <c r="I164" s="668"/>
      <c r="J164" s="668"/>
      <c r="K164" s="668"/>
      <c r="L164" s="668"/>
      <c r="M164" s="668"/>
      <c r="N164" s="668">
        <v>5</v>
      </c>
      <c r="O164" s="668">
        <v>6062.75</v>
      </c>
      <c r="P164" s="681"/>
      <c r="Q164" s="669">
        <v>1212.55</v>
      </c>
    </row>
    <row r="165" spans="1:17" ht="14.4" customHeight="1" x14ac:dyDescent="0.3">
      <c r="A165" s="664" t="s">
        <v>543</v>
      </c>
      <c r="B165" s="665" t="s">
        <v>4365</v>
      </c>
      <c r="C165" s="665" t="s">
        <v>4221</v>
      </c>
      <c r="D165" s="665" t="s">
        <v>4565</v>
      </c>
      <c r="E165" s="665" t="s">
        <v>4566</v>
      </c>
      <c r="F165" s="668"/>
      <c r="G165" s="668"/>
      <c r="H165" s="668"/>
      <c r="I165" s="668"/>
      <c r="J165" s="668">
        <v>5</v>
      </c>
      <c r="K165" s="668">
        <v>7150.9</v>
      </c>
      <c r="L165" s="668"/>
      <c r="M165" s="668">
        <v>1430.1799999999998</v>
      </c>
      <c r="N165" s="668"/>
      <c r="O165" s="668"/>
      <c r="P165" s="681"/>
      <c r="Q165" s="669"/>
    </row>
    <row r="166" spans="1:17" ht="14.4" customHeight="1" x14ac:dyDescent="0.3">
      <c r="A166" s="664" t="s">
        <v>543</v>
      </c>
      <c r="B166" s="665" t="s">
        <v>4365</v>
      </c>
      <c r="C166" s="665" t="s">
        <v>4221</v>
      </c>
      <c r="D166" s="665" t="s">
        <v>4567</v>
      </c>
      <c r="E166" s="665" t="s">
        <v>4568</v>
      </c>
      <c r="F166" s="668"/>
      <c r="G166" s="668"/>
      <c r="H166" s="668"/>
      <c r="I166" s="668"/>
      <c r="J166" s="668">
        <v>2</v>
      </c>
      <c r="K166" s="668">
        <v>2379.9</v>
      </c>
      <c r="L166" s="668"/>
      <c r="M166" s="668">
        <v>1189.95</v>
      </c>
      <c r="N166" s="668"/>
      <c r="O166" s="668"/>
      <c r="P166" s="681"/>
      <c r="Q166" s="669"/>
    </row>
    <row r="167" spans="1:17" ht="14.4" customHeight="1" x14ac:dyDescent="0.3">
      <c r="A167" s="664" t="s">
        <v>543</v>
      </c>
      <c r="B167" s="665" t="s">
        <v>4365</v>
      </c>
      <c r="C167" s="665" t="s">
        <v>4221</v>
      </c>
      <c r="D167" s="665" t="s">
        <v>4569</v>
      </c>
      <c r="E167" s="665" t="s">
        <v>4570</v>
      </c>
      <c r="F167" s="668"/>
      <c r="G167" s="668"/>
      <c r="H167" s="668"/>
      <c r="I167" s="668"/>
      <c r="J167" s="668">
        <v>3</v>
      </c>
      <c r="K167" s="668">
        <v>3123.3900000000003</v>
      </c>
      <c r="L167" s="668"/>
      <c r="M167" s="668">
        <v>1041.1300000000001</v>
      </c>
      <c r="N167" s="668"/>
      <c r="O167" s="668"/>
      <c r="P167" s="681"/>
      <c r="Q167" s="669"/>
    </row>
    <row r="168" spans="1:17" ht="14.4" customHeight="1" x14ac:dyDescent="0.3">
      <c r="A168" s="664" t="s">
        <v>543</v>
      </c>
      <c r="B168" s="665" t="s">
        <v>4365</v>
      </c>
      <c r="C168" s="665" t="s">
        <v>4221</v>
      </c>
      <c r="D168" s="665" t="s">
        <v>4571</v>
      </c>
      <c r="E168" s="665" t="s">
        <v>4572</v>
      </c>
      <c r="F168" s="668"/>
      <c r="G168" s="668"/>
      <c r="H168" s="668"/>
      <c r="I168" s="668"/>
      <c r="J168" s="668">
        <v>5</v>
      </c>
      <c r="K168" s="668">
        <v>40909.949999999997</v>
      </c>
      <c r="L168" s="668"/>
      <c r="M168" s="668">
        <v>8181.99</v>
      </c>
      <c r="N168" s="668">
        <v>7</v>
      </c>
      <c r="O168" s="668">
        <v>57273.929999999993</v>
      </c>
      <c r="P168" s="681"/>
      <c r="Q168" s="669">
        <v>8181.9899999999989</v>
      </c>
    </row>
    <row r="169" spans="1:17" ht="14.4" customHeight="1" x14ac:dyDescent="0.3">
      <c r="A169" s="664" t="s">
        <v>543</v>
      </c>
      <c r="B169" s="665" t="s">
        <v>4365</v>
      </c>
      <c r="C169" s="665" t="s">
        <v>4221</v>
      </c>
      <c r="D169" s="665" t="s">
        <v>4573</v>
      </c>
      <c r="E169" s="665" t="s">
        <v>4574</v>
      </c>
      <c r="F169" s="668"/>
      <c r="G169" s="668"/>
      <c r="H169" s="668"/>
      <c r="I169" s="668"/>
      <c r="J169" s="668">
        <v>1</v>
      </c>
      <c r="K169" s="668">
        <v>13795</v>
      </c>
      <c r="L169" s="668"/>
      <c r="M169" s="668">
        <v>13795</v>
      </c>
      <c r="N169" s="668"/>
      <c r="O169" s="668"/>
      <c r="P169" s="681"/>
      <c r="Q169" s="669"/>
    </row>
    <row r="170" spans="1:17" ht="14.4" customHeight="1" x14ac:dyDescent="0.3">
      <c r="A170" s="664" t="s">
        <v>543</v>
      </c>
      <c r="B170" s="665" t="s">
        <v>4365</v>
      </c>
      <c r="C170" s="665" t="s">
        <v>4221</v>
      </c>
      <c r="D170" s="665" t="s">
        <v>4575</v>
      </c>
      <c r="E170" s="665" t="s">
        <v>4576</v>
      </c>
      <c r="F170" s="668"/>
      <c r="G170" s="668"/>
      <c r="H170" s="668"/>
      <c r="I170" s="668"/>
      <c r="J170" s="668"/>
      <c r="K170" s="668"/>
      <c r="L170" s="668"/>
      <c r="M170" s="668"/>
      <c r="N170" s="668">
        <v>1</v>
      </c>
      <c r="O170" s="668">
        <v>5900.6</v>
      </c>
      <c r="P170" s="681"/>
      <c r="Q170" s="669">
        <v>5900.6</v>
      </c>
    </row>
    <row r="171" spans="1:17" ht="14.4" customHeight="1" x14ac:dyDescent="0.3">
      <c r="A171" s="664" t="s">
        <v>543</v>
      </c>
      <c r="B171" s="665" t="s">
        <v>4365</v>
      </c>
      <c r="C171" s="665" t="s">
        <v>4221</v>
      </c>
      <c r="D171" s="665" t="s">
        <v>4577</v>
      </c>
      <c r="E171" s="665" t="s">
        <v>4578</v>
      </c>
      <c r="F171" s="668"/>
      <c r="G171" s="668"/>
      <c r="H171" s="668"/>
      <c r="I171" s="668"/>
      <c r="J171" s="668"/>
      <c r="K171" s="668"/>
      <c r="L171" s="668"/>
      <c r="M171" s="668"/>
      <c r="N171" s="668">
        <v>5</v>
      </c>
      <c r="O171" s="668">
        <v>5378.75</v>
      </c>
      <c r="P171" s="681"/>
      <c r="Q171" s="669">
        <v>1075.75</v>
      </c>
    </row>
    <row r="172" spans="1:17" ht="14.4" customHeight="1" x14ac:dyDescent="0.3">
      <c r="A172" s="664" t="s">
        <v>543</v>
      </c>
      <c r="B172" s="665" t="s">
        <v>4365</v>
      </c>
      <c r="C172" s="665" t="s">
        <v>4221</v>
      </c>
      <c r="D172" s="665" t="s">
        <v>4579</v>
      </c>
      <c r="E172" s="665" t="s">
        <v>4580</v>
      </c>
      <c r="F172" s="668"/>
      <c r="G172" s="668"/>
      <c r="H172" s="668"/>
      <c r="I172" s="668"/>
      <c r="J172" s="668">
        <v>5</v>
      </c>
      <c r="K172" s="668">
        <v>8083.65</v>
      </c>
      <c r="L172" s="668"/>
      <c r="M172" s="668">
        <v>1616.73</v>
      </c>
      <c r="N172" s="668"/>
      <c r="O172" s="668"/>
      <c r="P172" s="681"/>
      <c r="Q172" s="669"/>
    </row>
    <row r="173" spans="1:17" ht="14.4" customHeight="1" x14ac:dyDescent="0.3">
      <c r="A173" s="664" t="s">
        <v>543</v>
      </c>
      <c r="B173" s="665" t="s">
        <v>4365</v>
      </c>
      <c r="C173" s="665" t="s">
        <v>4221</v>
      </c>
      <c r="D173" s="665" t="s">
        <v>4581</v>
      </c>
      <c r="E173" s="665" t="s">
        <v>4582</v>
      </c>
      <c r="F173" s="668"/>
      <c r="G173" s="668"/>
      <c r="H173" s="668"/>
      <c r="I173" s="668"/>
      <c r="J173" s="668">
        <v>2</v>
      </c>
      <c r="K173" s="668">
        <v>14982.92</v>
      </c>
      <c r="L173" s="668"/>
      <c r="M173" s="668">
        <v>7491.46</v>
      </c>
      <c r="N173" s="668">
        <v>3</v>
      </c>
      <c r="O173" s="668">
        <v>22474.38</v>
      </c>
      <c r="P173" s="681"/>
      <c r="Q173" s="669">
        <v>7491.46</v>
      </c>
    </row>
    <row r="174" spans="1:17" ht="14.4" customHeight="1" x14ac:dyDescent="0.3">
      <c r="A174" s="664" t="s">
        <v>543</v>
      </c>
      <c r="B174" s="665" t="s">
        <v>4365</v>
      </c>
      <c r="C174" s="665" t="s">
        <v>4221</v>
      </c>
      <c r="D174" s="665" t="s">
        <v>4583</v>
      </c>
      <c r="E174" s="665" t="s">
        <v>4584</v>
      </c>
      <c r="F174" s="668"/>
      <c r="G174" s="668"/>
      <c r="H174" s="668"/>
      <c r="I174" s="668"/>
      <c r="J174" s="668">
        <v>5</v>
      </c>
      <c r="K174" s="668">
        <v>1243.6500000000001</v>
      </c>
      <c r="L174" s="668"/>
      <c r="M174" s="668">
        <v>248.73000000000002</v>
      </c>
      <c r="N174" s="668">
        <v>1</v>
      </c>
      <c r="O174" s="668">
        <v>248.73</v>
      </c>
      <c r="P174" s="681"/>
      <c r="Q174" s="669">
        <v>248.73</v>
      </c>
    </row>
    <row r="175" spans="1:17" ht="14.4" customHeight="1" x14ac:dyDescent="0.3">
      <c r="A175" s="664" t="s">
        <v>543</v>
      </c>
      <c r="B175" s="665" t="s">
        <v>4365</v>
      </c>
      <c r="C175" s="665" t="s">
        <v>4221</v>
      </c>
      <c r="D175" s="665" t="s">
        <v>4585</v>
      </c>
      <c r="E175" s="665" t="s">
        <v>4586</v>
      </c>
      <c r="F175" s="668"/>
      <c r="G175" s="668"/>
      <c r="H175" s="668"/>
      <c r="I175" s="668"/>
      <c r="J175" s="668">
        <v>2</v>
      </c>
      <c r="K175" s="668">
        <v>15619.04</v>
      </c>
      <c r="L175" s="668"/>
      <c r="M175" s="668">
        <v>7809.52</v>
      </c>
      <c r="N175" s="668"/>
      <c r="O175" s="668"/>
      <c r="P175" s="681"/>
      <c r="Q175" s="669"/>
    </row>
    <row r="176" spans="1:17" ht="14.4" customHeight="1" x14ac:dyDescent="0.3">
      <c r="A176" s="664" t="s">
        <v>543</v>
      </c>
      <c r="B176" s="665" t="s">
        <v>4365</v>
      </c>
      <c r="C176" s="665" t="s">
        <v>4221</v>
      </c>
      <c r="D176" s="665" t="s">
        <v>4587</v>
      </c>
      <c r="E176" s="665" t="s">
        <v>4588</v>
      </c>
      <c r="F176" s="668"/>
      <c r="G176" s="668"/>
      <c r="H176" s="668"/>
      <c r="I176" s="668"/>
      <c r="J176" s="668"/>
      <c r="K176" s="668"/>
      <c r="L176" s="668"/>
      <c r="M176" s="668"/>
      <c r="N176" s="668">
        <v>1</v>
      </c>
      <c r="O176" s="668">
        <v>689.7</v>
      </c>
      <c r="P176" s="681"/>
      <c r="Q176" s="669">
        <v>689.7</v>
      </c>
    </row>
    <row r="177" spans="1:17" ht="14.4" customHeight="1" x14ac:dyDescent="0.3">
      <c r="A177" s="664" t="s">
        <v>543</v>
      </c>
      <c r="B177" s="665" t="s">
        <v>4365</v>
      </c>
      <c r="C177" s="665" t="s">
        <v>4221</v>
      </c>
      <c r="D177" s="665" t="s">
        <v>4589</v>
      </c>
      <c r="E177" s="665" t="s">
        <v>4590</v>
      </c>
      <c r="F177" s="668"/>
      <c r="G177" s="668"/>
      <c r="H177" s="668"/>
      <c r="I177" s="668"/>
      <c r="J177" s="668"/>
      <c r="K177" s="668"/>
      <c r="L177" s="668"/>
      <c r="M177" s="668"/>
      <c r="N177" s="668">
        <v>2</v>
      </c>
      <c r="O177" s="668">
        <v>10596.68</v>
      </c>
      <c r="P177" s="681"/>
      <c r="Q177" s="669">
        <v>5298.34</v>
      </c>
    </row>
    <row r="178" spans="1:17" ht="14.4" customHeight="1" x14ac:dyDescent="0.3">
      <c r="A178" s="664" t="s">
        <v>543</v>
      </c>
      <c r="B178" s="665" t="s">
        <v>4365</v>
      </c>
      <c r="C178" s="665" t="s">
        <v>4221</v>
      </c>
      <c r="D178" s="665" t="s">
        <v>4591</v>
      </c>
      <c r="E178" s="665" t="s">
        <v>4592</v>
      </c>
      <c r="F178" s="668"/>
      <c r="G178" s="668"/>
      <c r="H178" s="668"/>
      <c r="I178" s="668"/>
      <c r="J178" s="668"/>
      <c r="K178" s="668"/>
      <c r="L178" s="668"/>
      <c r="M178" s="668"/>
      <c r="N178" s="668">
        <v>3</v>
      </c>
      <c r="O178" s="668">
        <v>7996.98</v>
      </c>
      <c r="P178" s="681"/>
      <c r="Q178" s="669">
        <v>2665.66</v>
      </c>
    </row>
    <row r="179" spans="1:17" ht="14.4" customHeight="1" x14ac:dyDescent="0.3">
      <c r="A179" s="664" t="s">
        <v>543</v>
      </c>
      <c r="B179" s="665" t="s">
        <v>4365</v>
      </c>
      <c r="C179" s="665" t="s">
        <v>4224</v>
      </c>
      <c r="D179" s="665" t="s">
        <v>4593</v>
      </c>
      <c r="E179" s="665" t="s">
        <v>4594</v>
      </c>
      <c r="F179" s="668">
        <v>21</v>
      </c>
      <c r="G179" s="668">
        <v>3885</v>
      </c>
      <c r="H179" s="668">
        <v>1</v>
      </c>
      <c r="I179" s="668">
        <v>185</v>
      </c>
      <c r="J179" s="668">
        <v>31</v>
      </c>
      <c r="K179" s="668">
        <v>5858</v>
      </c>
      <c r="L179" s="668">
        <v>1.507850707850708</v>
      </c>
      <c r="M179" s="668">
        <v>188.96774193548387</v>
      </c>
      <c r="N179" s="668">
        <v>23</v>
      </c>
      <c r="O179" s="668">
        <v>4485</v>
      </c>
      <c r="P179" s="681">
        <v>1.1544401544401544</v>
      </c>
      <c r="Q179" s="669">
        <v>195</v>
      </c>
    </row>
    <row r="180" spans="1:17" ht="14.4" customHeight="1" x14ac:dyDescent="0.3">
      <c r="A180" s="664" t="s">
        <v>543</v>
      </c>
      <c r="B180" s="665" t="s">
        <v>4365</v>
      </c>
      <c r="C180" s="665" t="s">
        <v>4224</v>
      </c>
      <c r="D180" s="665" t="s">
        <v>4595</v>
      </c>
      <c r="E180" s="665" t="s">
        <v>4596</v>
      </c>
      <c r="F180" s="668">
        <v>147</v>
      </c>
      <c r="G180" s="668">
        <v>56154</v>
      </c>
      <c r="H180" s="668">
        <v>1</v>
      </c>
      <c r="I180" s="668">
        <v>382</v>
      </c>
      <c r="J180" s="668">
        <v>267</v>
      </c>
      <c r="K180" s="668">
        <v>102466</v>
      </c>
      <c r="L180" s="668">
        <v>1.824731987035652</v>
      </c>
      <c r="M180" s="668">
        <v>383.7677902621723</v>
      </c>
      <c r="N180" s="668">
        <v>233</v>
      </c>
      <c r="O180" s="668">
        <v>90834</v>
      </c>
      <c r="P180" s="681">
        <v>1.617587349075756</v>
      </c>
      <c r="Q180" s="669">
        <v>389.84549356223175</v>
      </c>
    </row>
    <row r="181" spans="1:17" ht="14.4" customHeight="1" x14ac:dyDescent="0.3">
      <c r="A181" s="664" t="s">
        <v>543</v>
      </c>
      <c r="B181" s="665" t="s">
        <v>4365</v>
      </c>
      <c r="C181" s="665" t="s">
        <v>4224</v>
      </c>
      <c r="D181" s="665" t="s">
        <v>4241</v>
      </c>
      <c r="E181" s="665" t="s">
        <v>4242</v>
      </c>
      <c r="F181" s="668"/>
      <c r="G181" s="668"/>
      <c r="H181" s="668"/>
      <c r="I181" s="668"/>
      <c r="J181" s="668">
        <v>1</v>
      </c>
      <c r="K181" s="668">
        <v>617</v>
      </c>
      <c r="L181" s="668"/>
      <c r="M181" s="668">
        <v>617</v>
      </c>
      <c r="N181" s="668"/>
      <c r="O181" s="668"/>
      <c r="P181" s="681"/>
      <c r="Q181" s="669"/>
    </row>
    <row r="182" spans="1:17" ht="14.4" customHeight="1" x14ac:dyDescent="0.3">
      <c r="A182" s="664" t="s">
        <v>543</v>
      </c>
      <c r="B182" s="665" t="s">
        <v>4365</v>
      </c>
      <c r="C182" s="665" t="s">
        <v>4224</v>
      </c>
      <c r="D182" s="665" t="s">
        <v>4243</v>
      </c>
      <c r="E182" s="665" t="s">
        <v>4244</v>
      </c>
      <c r="F182" s="668"/>
      <c r="G182" s="668"/>
      <c r="H182" s="668"/>
      <c r="I182" s="668"/>
      <c r="J182" s="668">
        <v>2</v>
      </c>
      <c r="K182" s="668">
        <v>776</v>
      </c>
      <c r="L182" s="668"/>
      <c r="M182" s="668">
        <v>388</v>
      </c>
      <c r="N182" s="668">
        <v>1</v>
      </c>
      <c r="O182" s="668">
        <v>392</v>
      </c>
      <c r="P182" s="681"/>
      <c r="Q182" s="669">
        <v>392</v>
      </c>
    </row>
    <row r="183" spans="1:17" ht="14.4" customHeight="1" x14ac:dyDescent="0.3">
      <c r="A183" s="664" t="s">
        <v>543</v>
      </c>
      <c r="B183" s="665" t="s">
        <v>4365</v>
      </c>
      <c r="C183" s="665" t="s">
        <v>4224</v>
      </c>
      <c r="D183" s="665" t="s">
        <v>4251</v>
      </c>
      <c r="E183" s="665" t="s">
        <v>4252</v>
      </c>
      <c r="F183" s="668">
        <v>452</v>
      </c>
      <c r="G183" s="668">
        <v>104864</v>
      </c>
      <c r="H183" s="668">
        <v>1</v>
      </c>
      <c r="I183" s="668">
        <v>232</v>
      </c>
      <c r="J183" s="668">
        <v>453</v>
      </c>
      <c r="K183" s="668">
        <v>106451</v>
      </c>
      <c r="L183" s="668">
        <v>1.0151338877021667</v>
      </c>
      <c r="M183" s="668">
        <v>234.99116997792495</v>
      </c>
      <c r="N183" s="668">
        <v>512</v>
      </c>
      <c r="O183" s="668">
        <v>128496</v>
      </c>
      <c r="P183" s="681">
        <v>1.2253585596582239</v>
      </c>
      <c r="Q183" s="669">
        <v>250.96875</v>
      </c>
    </row>
    <row r="184" spans="1:17" ht="14.4" customHeight="1" x14ac:dyDescent="0.3">
      <c r="A184" s="664" t="s">
        <v>543</v>
      </c>
      <c r="B184" s="665" t="s">
        <v>4365</v>
      </c>
      <c r="C184" s="665" t="s">
        <v>4224</v>
      </c>
      <c r="D184" s="665" t="s">
        <v>4597</v>
      </c>
      <c r="E184" s="665" t="s">
        <v>4598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1658</v>
      </c>
      <c r="P184" s="681"/>
      <c r="Q184" s="669">
        <v>1658</v>
      </c>
    </row>
    <row r="185" spans="1:17" ht="14.4" customHeight="1" x14ac:dyDescent="0.3">
      <c r="A185" s="664" t="s">
        <v>543</v>
      </c>
      <c r="B185" s="665" t="s">
        <v>4365</v>
      </c>
      <c r="C185" s="665" t="s">
        <v>4224</v>
      </c>
      <c r="D185" s="665" t="s">
        <v>4599</v>
      </c>
      <c r="E185" s="665" t="s">
        <v>4600</v>
      </c>
      <c r="F185" s="668">
        <v>1</v>
      </c>
      <c r="G185" s="668">
        <v>1307</v>
      </c>
      <c r="H185" s="668">
        <v>1</v>
      </c>
      <c r="I185" s="668">
        <v>1307</v>
      </c>
      <c r="J185" s="668">
        <v>1</v>
      </c>
      <c r="K185" s="668">
        <v>1322</v>
      </c>
      <c r="L185" s="668">
        <v>1.0114766641162969</v>
      </c>
      <c r="M185" s="668">
        <v>1322</v>
      </c>
      <c r="N185" s="668"/>
      <c r="O185" s="668"/>
      <c r="P185" s="681"/>
      <c r="Q185" s="669"/>
    </row>
    <row r="186" spans="1:17" ht="14.4" customHeight="1" x14ac:dyDescent="0.3">
      <c r="A186" s="664" t="s">
        <v>543</v>
      </c>
      <c r="B186" s="665" t="s">
        <v>4365</v>
      </c>
      <c r="C186" s="665" t="s">
        <v>4224</v>
      </c>
      <c r="D186" s="665" t="s">
        <v>4601</v>
      </c>
      <c r="E186" s="665" t="s">
        <v>4602</v>
      </c>
      <c r="F186" s="668"/>
      <c r="G186" s="668"/>
      <c r="H186" s="668"/>
      <c r="I186" s="668"/>
      <c r="J186" s="668">
        <v>2</v>
      </c>
      <c r="K186" s="668">
        <v>14336</v>
      </c>
      <c r="L186" s="668"/>
      <c r="M186" s="668">
        <v>7168</v>
      </c>
      <c r="N186" s="668"/>
      <c r="O186" s="668"/>
      <c r="P186" s="681"/>
      <c r="Q186" s="669"/>
    </row>
    <row r="187" spans="1:17" ht="14.4" customHeight="1" x14ac:dyDescent="0.3">
      <c r="A187" s="664" t="s">
        <v>543</v>
      </c>
      <c r="B187" s="665" t="s">
        <v>4365</v>
      </c>
      <c r="C187" s="665" t="s">
        <v>4224</v>
      </c>
      <c r="D187" s="665" t="s">
        <v>4603</v>
      </c>
      <c r="E187" s="665" t="s">
        <v>4604</v>
      </c>
      <c r="F187" s="668">
        <v>15</v>
      </c>
      <c r="G187" s="668">
        <v>8805</v>
      </c>
      <c r="H187" s="668">
        <v>1</v>
      </c>
      <c r="I187" s="668">
        <v>587</v>
      </c>
      <c r="J187" s="668">
        <v>8</v>
      </c>
      <c r="K187" s="668">
        <v>4776</v>
      </c>
      <c r="L187" s="668">
        <v>0.5424190800681431</v>
      </c>
      <c r="M187" s="668">
        <v>597</v>
      </c>
      <c r="N187" s="668">
        <v>11</v>
      </c>
      <c r="O187" s="668">
        <v>6754</v>
      </c>
      <c r="P187" s="681">
        <v>0.76706416808631461</v>
      </c>
      <c r="Q187" s="669">
        <v>614</v>
      </c>
    </row>
    <row r="188" spans="1:17" ht="14.4" customHeight="1" x14ac:dyDescent="0.3">
      <c r="A188" s="664" t="s">
        <v>543</v>
      </c>
      <c r="B188" s="665" t="s">
        <v>4365</v>
      </c>
      <c r="C188" s="665" t="s">
        <v>4224</v>
      </c>
      <c r="D188" s="665" t="s">
        <v>4605</v>
      </c>
      <c r="E188" s="665" t="s">
        <v>4606</v>
      </c>
      <c r="F188" s="668">
        <v>6</v>
      </c>
      <c r="G188" s="668">
        <v>17766</v>
      </c>
      <c r="H188" s="668">
        <v>1</v>
      </c>
      <c r="I188" s="668">
        <v>2961</v>
      </c>
      <c r="J188" s="668">
        <v>8</v>
      </c>
      <c r="K188" s="668">
        <v>23928</v>
      </c>
      <c r="L188" s="668">
        <v>1.3468422830124958</v>
      </c>
      <c r="M188" s="668">
        <v>2991</v>
      </c>
      <c r="N188" s="668">
        <v>9</v>
      </c>
      <c r="O188" s="668">
        <v>27900</v>
      </c>
      <c r="P188" s="681">
        <v>1.5704154002026343</v>
      </c>
      <c r="Q188" s="669">
        <v>3100</v>
      </c>
    </row>
    <row r="189" spans="1:17" ht="14.4" customHeight="1" x14ac:dyDescent="0.3">
      <c r="A189" s="664" t="s">
        <v>543</v>
      </c>
      <c r="B189" s="665" t="s">
        <v>4365</v>
      </c>
      <c r="C189" s="665" t="s">
        <v>4224</v>
      </c>
      <c r="D189" s="665" t="s">
        <v>4607</v>
      </c>
      <c r="E189" s="665" t="s">
        <v>4608</v>
      </c>
      <c r="F189" s="668">
        <v>1</v>
      </c>
      <c r="G189" s="668">
        <v>3764</v>
      </c>
      <c r="H189" s="668">
        <v>1</v>
      </c>
      <c r="I189" s="668">
        <v>3764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543</v>
      </c>
      <c r="B190" s="665" t="s">
        <v>4365</v>
      </c>
      <c r="C190" s="665" t="s">
        <v>4224</v>
      </c>
      <c r="D190" s="665" t="s">
        <v>4609</v>
      </c>
      <c r="E190" s="665" t="s">
        <v>4610</v>
      </c>
      <c r="F190" s="668">
        <v>11</v>
      </c>
      <c r="G190" s="668">
        <v>154847</v>
      </c>
      <c r="H190" s="668">
        <v>1</v>
      </c>
      <c r="I190" s="668">
        <v>14077</v>
      </c>
      <c r="J190" s="668">
        <v>6</v>
      </c>
      <c r="K190" s="668">
        <v>85518</v>
      </c>
      <c r="L190" s="668">
        <v>0.5522741803199287</v>
      </c>
      <c r="M190" s="668">
        <v>14253</v>
      </c>
      <c r="N190" s="668">
        <v>6</v>
      </c>
      <c r="O190" s="668">
        <v>88956</v>
      </c>
      <c r="P190" s="681">
        <v>0.57447674155779571</v>
      </c>
      <c r="Q190" s="669">
        <v>14826</v>
      </c>
    </row>
    <row r="191" spans="1:17" ht="14.4" customHeight="1" x14ac:dyDescent="0.3">
      <c r="A191" s="664" t="s">
        <v>543</v>
      </c>
      <c r="B191" s="665" t="s">
        <v>4365</v>
      </c>
      <c r="C191" s="665" t="s">
        <v>4224</v>
      </c>
      <c r="D191" s="665" t="s">
        <v>4611</v>
      </c>
      <c r="E191" s="665" t="s">
        <v>4612</v>
      </c>
      <c r="F191" s="668">
        <v>2</v>
      </c>
      <c r="G191" s="668">
        <v>12028</v>
      </c>
      <c r="H191" s="668">
        <v>1</v>
      </c>
      <c r="I191" s="668">
        <v>6014</v>
      </c>
      <c r="J191" s="668">
        <v>2</v>
      </c>
      <c r="K191" s="668">
        <v>12140</v>
      </c>
      <c r="L191" s="668">
        <v>1.0093116062520784</v>
      </c>
      <c r="M191" s="668">
        <v>6070</v>
      </c>
      <c r="N191" s="668">
        <v>4</v>
      </c>
      <c r="O191" s="668">
        <v>25360</v>
      </c>
      <c r="P191" s="681">
        <v>2.1084137013634852</v>
      </c>
      <c r="Q191" s="669">
        <v>6340</v>
      </c>
    </row>
    <row r="192" spans="1:17" ht="14.4" customHeight="1" x14ac:dyDescent="0.3">
      <c r="A192" s="664" t="s">
        <v>543</v>
      </c>
      <c r="B192" s="665" t="s">
        <v>4365</v>
      </c>
      <c r="C192" s="665" t="s">
        <v>4224</v>
      </c>
      <c r="D192" s="665" t="s">
        <v>4613</v>
      </c>
      <c r="E192" s="665" t="s">
        <v>4614</v>
      </c>
      <c r="F192" s="668">
        <v>1</v>
      </c>
      <c r="G192" s="668">
        <v>9866</v>
      </c>
      <c r="H192" s="668">
        <v>1</v>
      </c>
      <c r="I192" s="668">
        <v>9866</v>
      </c>
      <c r="J192" s="668">
        <v>2</v>
      </c>
      <c r="K192" s="668">
        <v>19968</v>
      </c>
      <c r="L192" s="668">
        <v>2.0239205351712952</v>
      </c>
      <c r="M192" s="668">
        <v>9984</v>
      </c>
      <c r="N192" s="668">
        <v>1</v>
      </c>
      <c r="O192" s="668">
        <v>10365</v>
      </c>
      <c r="P192" s="681">
        <v>1.0505777417393067</v>
      </c>
      <c r="Q192" s="669">
        <v>10365</v>
      </c>
    </row>
    <row r="193" spans="1:17" ht="14.4" customHeight="1" x14ac:dyDescent="0.3">
      <c r="A193" s="664" t="s">
        <v>543</v>
      </c>
      <c r="B193" s="665" t="s">
        <v>4365</v>
      </c>
      <c r="C193" s="665" t="s">
        <v>4224</v>
      </c>
      <c r="D193" s="665" t="s">
        <v>4615</v>
      </c>
      <c r="E193" s="665" t="s">
        <v>4616</v>
      </c>
      <c r="F193" s="668">
        <v>4</v>
      </c>
      <c r="G193" s="668">
        <v>9720</v>
      </c>
      <c r="H193" s="668">
        <v>1</v>
      </c>
      <c r="I193" s="668">
        <v>2430</v>
      </c>
      <c r="J193" s="668">
        <v>5</v>
      </c>
      <c r="K193" s="668">
        <v>12250</v>
      </c>
      <c r="L193" s="668">
        <v>1.2602880658436213</v>
      </c>
      <c r="M193" s="668">
        <v>2450</v>
      </c>
      <c r="N193" s="668">
        <v>7</v>
      </c>
      <c r="O193" s="668">
        <v>17654</v>
      </c>
      <c r="P193" s="681">
        <v>1.8162551440329218</v>
      </c>
      <c r="Q193" s="669">
        <v>2522</v>
      </c>
    </row>
    <row r="194" spans="1:17" ht="14.4" customHeight="1" x14ac:dyDescent="0.3">
      <c r="A194" s="664" t="s">
        <v>543</v>
      </c>
      <c r="B194" s="665" t="s">
        <v>4365</v>
      </c>
      <c r="C194" s="665" t="s">
        <v>4224</v>
      </c>
      <c r="D194" s="665" t="s">
        <v>4617</v>
      </c>
      <c r="E194" s="665" t="s">
        <v>4618</v>
      </c>
      <c r="F194" s="668">
        <v>54</v>
      </c>
      <c r="G194" s="668">
        <v>144612</v>
      </c>
      <c r="H194" s="668">
        <v>1</v>
      </c>
      <c r="I194" s="668">
        <v>2678</v>
      </c>
      <c r="J194" s="668">
        <v>73</v>
      </c>
      <c r="K194" s="668">
        <v>196942</v>
      </c>
      <c r="L194" s="668">
        <v>1.3618648521561143</v>
      </c>
      <c r="M194" s="668">
        <v>2697.8356164383563</v>
      </c>
      <c r="N194" s="668">
        <v>61</v>
      </c>
      <c r="O194" s="668">
        <v>168898</v>
      </c>
      <c r="P194" s="681">
        <v>1.1679390368710758</v>
      </c>
      <c r="Q194" s="669">
        <v>2768.8196721311474</v>
      </c>
    </row>
    <row r="195" spans="1:17" ht="14.4" customHeight="1" x14ac:dyDescent="0.3">
      <c r="A195" s="664" t="s">
        <v>543</v>
      </c>
      <c r="B195" s="665" t="s">
        <v>4365</v>
      </c>
      <c r="C195" s="665" t="s">
        <v>4224</v>
      </c>
      <c r="D195" s="665" t="s">
        <v>4619</v>
      </c>
      <c r="E195" s="665" t="s">
        <v>4620</v>
      </c>
      <c r="F195" s="668">
        <v>25</v>
      </c>
      <c r="G195" s="668">
        <v>148500</v>
      </c>
      <c r="H195" s="668">
        <v>1</v>
      </c>
      <c r="I195" s="668">
        <v>5940</v>
      </c>
      <c r="J195" s="668">
        <v>26</v>
      </c>
      <c r="K195" s="668">
        <v>155714</v>
      </c>
      <c r="L195" s="668">
        <v>1.0485791245791245</v>
      </c>
      <c r="M195" s="668">
        <v>5989</v>
      </c>
      <c r="N195" s="668">
        <v>32</v>
      </c>
      <c r="O195" s="668">
        <v>197440</v>
      </c>
      <c r="P195" s="681">
        <v>1.3295622895622896</v>
      </c>
      <c r="Q195" s="669">
        <v>6170</v>
      </c>
    </row>
    <row r="196" spans="1:17" ht="14.4" customHeight="1" x14ac:dyDescent="0.3">
      <c r="A196" s="664" t="s">
        <v>543</v>
      </c>
      <c r="B196" s="665" t="s">
        <v>4365</v>
      </c>
      <c r="C196" s="665" t="s">
        <v>4224</v>
      </c>
      <c r="D196" s="665" t="s">
        <v>4621</v>
      </c>
      <c r="E196" s="665" t="s">
        <v>4622</v>
      </c>
      <c r="F196" s="668">
        <v>3</v>
      </c>
      <c r="G196" s="668">
        <v>7101</v>
      </c>
      <c r="H196" s="668">
        <v>1</v>
      </c>
      <c r="I196" s="668">
        <v>2367</v>
      </c>
      <c r="J196" s="668">
        <v>2</v>
      </c>
      <c r="K196" s="668">
        <v>4774</v>
      </c>
      <c r="L196" s="668">
        <v>0.67229967610195751</v>
      </c>
      <c r="M196" s="668">
        <v>2387</v>
      </c>
      <c r="N196" s="668">
        <v>1</v>
      </c>
      <c r="O196" s="668">
        <v>2459</v>
      </c>
      <c r="P196" s="681">
        <v>0.3462892550345022</v>
      </c>
      <c r="Q196" s="669">
        <v>2459</v>
      </c>
    </row>
    <row r="197" spans="1:17" ht="14.4" customHeight="1" x14ac:dyDescent="0.3">
      <c r="A197" s="664" t="s">
        <v>543</v>
      </c>
      <c r="B197" s="665" t="s">
        <v>4365</v>
      </c>
      <c r="C197" s="665" t="s">
        <v>4224</v>
      </c>
      <c r="D197" s="665" t="s">
        <v>4623</v>
      </c>
      <c r="E197" s="665" t="s">
        <v>4624</v>
      </c>
      <c r="F197" s="668">
        <v>4</v>
      </c>
      <c r="G197" s="668">
        <v>12684</v>
      </c>
      <c r="H197" s="668">
        <v>1</v>
      </c>
      <c r="I197" s="668">
        <v>3171</v>
      </c>
      <c r="J197" s="668">
        <v>3</v>
      </c>
      <c r="K197" s="668">
        <v>9603</v>
      </c>
      <c r="L197" s="668">
        <v>0.75709555345316937</v>
      </c>
      <c r="M197" s="668">
        <v>3201</v>
      </c>
      <c r="N197" s="668">
        <v>5</v>
      </c>
      <c r="O197" s="668">
        <v>16550</v>
      </c>
      <c r="P197" s="681">
        <v>1.3047934405550299</v>
      </c>
      <c r="Q197" s="669">
        <v>3310</v>
      </c>
    </row>
    <row r="198" spans="1:17" ht="14.4" customHeight="1" x14ac:dyDescent="0.3">
      <c r="A198" s="664" t="s">
        <v>543</v>
      </c>
      <c r="B198" s="665" t="s">
        <v>4365</v>
      </c>
      <c r="C198" s="665" t="s">
        <v>4224</v>
      </c>
      <c r="D198" s="665" t="s">
        <v>4625</v>
      </c>
      <c r="E198" s="665" t="s">
        <v>4626</v>
      </c>
      <c r="F198" s="668"/>
      <c r="G198" s="668"/>
      <c r="H198" s="668"/>
      <c r="I198" s="668"/>
      <c r="J198" s="668"/>
      <c r="K198" s="668"/>
      <c r="L198" s="668"/>
      <c r="M198" s="668"/>
      <c r="N198" s="668">
        <v>1</v>
      </c>
      <c r="O198" s="668">
        <v>3232</v>
      </c>
      <c r="P198" s="681"/>
      <c r="Q198" s="669">
        <v>3232</v>
      </c>
    </row>
    <row r="199" spans="1:17" ht="14.4" customHeight="1" x14ac:dyDescent="0.3">
      <c r="A199" s="664" t="s">
        <v>543</v>
      </c>
      <c r="B199" s="665" t="s">
        <v>4365</v>
      </c>
      <c r="C199" s="665" t="s">
        <v>4224</v>
      </c>
      <c r="D199" s="665" t="s">
        <v>592</v>
      </c>
      <c r="E199" s="665" t="s">
        <v>4627</v>
      </c>
      <c r="F199" s="668">
        <v>5</v>
      </c>
      <c r="G199" s="668">
        <v>11850</v>
      </c>
      <c r="H199" s="668">
        <v>1</v>
      </c>
      <c r="I199" s="668">
        <v>2370</v>
      </c>
      <c r="J199" s="668">
        <v>9</v>
      </c>
      <c r="K199" s="668">
        <v>21510</v>
      </c>
      <c r="L199" s="668">
        <v>1.8151898734177214</v>
      </c>
      <c r="M199" s="668">
        <v>2390</v>
      </c>
      <c r="N199" s="668">
        <v>3</v>
      </c>
      <c r="O199" s="668">
        <v>7386</v>
      </c>
      <c r="P199" s="681">
        <v>0.62329113924050628</v>
      </c>
      <c r="Q199" s="669">
        <v>2462</v>
      </c>
    </row>
    <row r="200" spans="1:17" ht="14.4" customHeight="1" x14ac:dyDescent="0.3">
      <c r="A200" s="664" t="s">
        <v>543</v>
      </c>
      <c r="B200" s="665" t="s">
        <v>4365</v>
      </c>
      <c r="C200" s="665" t="s">
        <v>4224</v>
      </c>
      <c r="D200" s="665" t="s">
        <v>4628</v>
      </c>
      <c r="E200" s="665" t="s">
        <v>4629</v>
      </c>
      <c r="F200" s="668">
        <v>9</v>
      </c>
      <c r="G200" s="668">
        <v>87921</v>
      </c>
      <c r="H200" s="668">
        <v>1</v>
      </c>
      <c r="I200" s="668">
        <v>9769</v>
      </c>
      <c r="J200" s="668">
        <v>5</v>
      </c>
      <c r="K200" s="668">
        <v>49435</v>
      </c>
      <c r="L200" s="668">
        <v>0.56226612527155062</v>
      </c>
      <c r="M200" s="668">
        <v>9887</v>
      </c>
      <c r="N200" s="668">
        <v>4</v>
      </c>
      <c r="O200" s="668">
        <v>41072</v>
      </c>
      <c r="P200" s="681">
        <v>0.46714664300906494</v>
      </c>
      <c r="Q200" s="669">
        <v>10268</v>
      </c>
    </row>
    <row r="201" spans="1:17" ht="14.4" customHeight="1" x14ac:dyDescent="0.3">
      <c r="A201" s="664" t="s">
        <v>543</v>
      </c>
      <c r="B201" s="665" t="s">
        <v>4365</v>
      </c>
      <c r="C201" s="665" t="s">
        <v>4224</v>
      </c>
      <c r="D201" s="665" t="s">
        <v>4630</v>
      </c>
      <c r="E201" s="665" t="s">
        <v>4631</v>
      </c>
      <c r="F201" s="668">
        <v>6</v>
      </c>
      <c r="G201" s="668">
        <v>20040</v>
      </c>
      <c r="H201" s="668">
        <v>1</v>
      </c>
      <c r="I201" s="668">
        <v>3340</v>
      </c>
      <c r="J201" s="668">
        <v>5</v>
      </c>
      <c r="K201" s="668">
        <v>16850</v>
      </c>
      <c r="L201" s="668">
        <v>0.84081836327345305</v>
      </c>
      <c r="M201" s="668">
        <v>3370</v>
      </c>
      <c r="N201" s="668">
        <v>2</v>
      </c>
      <c r="O201" s="668">
        <v>6958</v>
      </c>
      <c r="P201" s="681">
        <v>0.3472055888223553</v>
      </c>
      <c r="Q201" s="669">
        <v>3479</v>
      </c>
    </row>
    <row r="202" spans="1:17" ht="14.4" customHeight="1" x14ac:dyDescent="0.3">
      <c r="A202" s="664" t="s">
        <v>543</v>
      </c>
      <c r="B202" s="665" t="s">
        <v>4365</v>
      </c>
      <c r="C202" s="665" t="s">
        <v>4224</v>
      </c>
      <c r="D202" s="665" t="s">
        <v>4632</v>
      </c>
      <c r="E202" s="665" t="s">
        <v>4633</v>
      </c>
      <c r="F202" s="668">
        <v>1</v>
      </c>
      <c r="G202" s="668">
        <v>4218</v>
      </c>
      <c r="H202" s="668">
        <v>1</v>
      </c>
      <c r="I202" s="668">
        <v>4218</v>
      </c>
      <c r="J202" s="668">
        <v>3</v>
      </c>
      <c r="K202" s="668">
        <v>12771</v>
      </c>
      <c r="L202" s="668">
        <v>3.0277382645803699</v>
      </c>
      <c r="M202" s="668">
        <v>4257</v>
      </c>
      <c r="N202" s="668">
        <v>2</v>
      </c>
      <c r="O202" s="668">
        <v>8804</v>
      </c>
      <c r="P202" s="681">
        <v>2.0872451398767189</v>
      </c>
      <c r="Q202" s="669">
        <v>4402</v>
      </c>
    </row>
    <row r="203" spans="1:17" ht="14.4" customHeight="1" x14ac:dyDescent="0.3">
      <c r="A203" s="664" t="s">
        <v>543</v>
      </c>
      <c r="B203" s="665" t="s">
        <v>4365</v>
      </c>
      <c r="C203" s="665" t="s">
        <v>4224</v>
      </c>
      <c r="D203" s="665" t="s">
        <v>4634</v>
      </c>
      <c r="E203" s="665" t="s">
        <v>4635</v>
      </c>
      <c r="F203" s="668">
        <v>9</v>
      </c>
      <c r="G203" s="668">
        <v>18477</v>
      </c>
      <c r="H203" s="668">
        <v>1</v>
      </c>
      <c r="I203" s="668">
        <v>2053</v>
      </c>
      <c r="J203" s="668">
        <v>8</v>
      </c>
      <c r="K203" s="668">
        <v>16584</v>
      </c>
      <c r="L203" s="668">
        <v>0.89754830329598956</v>
      </c>
      <c r="M203" s="668">
        <v>2073</v>
      </c>
      <c r="N203" s="668">
        <v>10</v>
      </c>
      <c r="O203" s="668">
        <v>21378</v>
      </c>
      <c r="P203" s="681">
        <v>1.1570060074687449</v>
      </c>
      <c r="Q203" s="669">
        <v>2137.8000000000002</v>
      </c>
    </row>
    <row r="204" spans="1:17" ht="14.4" customHeight="1" x14ac:dyDescent="0.3">
      <c r="A204" s="664" t="s">
        <v>543</v>
      </c>
      <c r="B204" s="665" t="s">
        <v>4365</v>
      </c>
      <c r="C204" s="665" t="s">
        <v>4224</v>
      </c>
      <c r="D204" s="665" t="s">
        <v>4636</v>
      </c>
      <c r="E204" s="665" t="s">
        <v>4637</v>
      </c>
      <c r="F204" s="668">
        <v>2</v>
      </c>
      <c r="G204" s="668">
        <v>3234</v>
      </c>
      <c r="H204" s="668">
        <v>1</v>
      </c>
      <c r="I204" s="668">
        <v>1617</v>
      </c>
      <c r="J204" s="668">
        <v>1</v>
      </c>
      <c r="K204" s="668">
        <v>1630</v>
      </c>
      <c r="L204" s="668">
        <v>0.50401978973407546</v>
      </c>
      <c r="M204" s="668">
        <v>1630</v>
      </c>
      <c r="N204" s="668">
        <v>2</v>
      </c>
      <c r="O204" s="668">
        <v>3356</v>
      </c>
      <c r="P204" s="681">
        <v>1.0377241805813235</v>
      </c>
      <c r="Q204" s="669">
        <v>1678</v>
      </c>
    </row>
    <row r="205" spans="1:17" ht="14.4" customHeight="1" x14ac:dyDescent="0.3">
      <c r="A205" s="664" t="s">
        <v>543</v>
      </c>
      <c r="B205" s="665" t="s">
        <v>4365</v>
      </c>
      <c r="C205" s="665" t="s">
        <v>4224</v>
      </c>
      <c r="D205" s="665" t="s">
        <v>4638</v>
      </c>
      <c r="E205" s="665" t="s">
        <v>4639</v>
      </c>
      <c r="F205" s="668">
        <v>1</v>
      </c>
      <c r="G205" s="668">
        <v>2222</v>
      </c>
      <c r="H205" s="668">
        <v>1</v>
      </c>
      <c r="I205" s="668">
        <v>2222</v>
      </c>
      <c r="J205" s="668">
        <v>1</v>
      </c>
      <c r="K205" s="668">
        <v>2242</v>
      </c>
      <c r="L205" s="668">
        <v>1.0090009000900091</v>
      </c>
      <c r="M205" s="668">
        <v>2242</v>
      </c>
      <c r="N205" s="668">
        <v>1</v>
      </c>
      <c r="O205" s="668">
        <v>2314</v>
      </c>
      <c r="P205" s="681">
        <v>1.0414041404140415</v>
      </c>
      <c r="Q205" s="669">
        <v>2314</v>
      </c>
    </row>
    <row r="206" spans="1:17" ht="14.4" customHeight="1" x14ac:dyDescent="0.3">
      <c r="A206" s="664" t="s">
        <v>543</v>
      </c>
      <c r="B206" s="665" t="s">
        <v>4365</v>
      </c>
      <c r="C206" s="665" t="s">
        <v>4224</v>
      </c>
      <c r="D206" s="665" t="s">
        <v>4640</v>
      </c>
      <c r="E206" s="665" t="s">
        <v>4641</v>
      </c>
      <c r="F206" s="668">
        <v>1</v>
      </c>
      <c r="G206" s="668">
        <v>2677</v>
      </c>
      <c r="H206" s="668">
        <v>1</v>
      </c>
      <c r="I206" s="668">
        <v>2677</v>
      </c>
      <c r="J206" s="668"/>
      <c r="K206" s="668"/>
      <c r="L206" s="668"/>
      <c r="M206" s="668"/>
      <c r="N206" s="668">
        <v>2</v>
      </c>
      <c r="O206" s="668">
        <v>5538</v>
      </c>
      <c r="P206" s="681">
        <v>2.0687336570788197</v>
      </c>
      <c r="Q206" s="669">
        <v>2769</v>
      </c>
    </row>
    <row r="207" spans="1:17" ht="14.4" customHeight="1" x14ac:dyDescent="0.3">
      <c r="A207" s="664" t="s">
        <v>543</v>
      </c>
      <c r="B207" s="665" t="s">
        <v>4365</v>
      </c>
      <c r="C207" s="665" t="s">
        <v>4224</v>
      </c>
      <c r="D207" s="665" t="s">
        <v>4642</v>
      </c>
      <c r="E207" s="665" t="s">
        <v>4643</v>
      </c>
      <c r="F207" s="668">
        <v>6</v>
      </c>
      <c r="G207" s="668">
        <v>19086</v>
      </c>
      <c r="H207" s="668">
        <v>1</v>
      </c>
      <c r="I207" s="668">
        <v>3181</v>
      </c>
      <c r="J207" s="668">
        <v>11</v>
      </c>
      <c r="K207" s="668">
        <v>35321</v>
      </c>
      <c r="L207" s="668">
        <v>1.8506234936602746</v>
      </c>
      <c r="M207" s="668">
        <v>3211</v>
      </c>
      <c r="N207" s="668">
        <v>1</v>
      </c>
      <c r="O207" s="668">
        <v>3320</v>
      </c>
      <c r="P207" s="681">
        <v>0.17394949177407523</v>
      </c>
      <c r="Q207" s="669">
        <v>3320</v>
      </c>
    </row>
    <row r="208" spans="1:17" ht="14.4" customHeight="1" x14ac:dyDescent="0.3">
      <c r="A208" s="664" t="s">
        <v>543</v>
      </c>
      <c r="B208" s="665" t="s">
        <v>4365</v>
      </c>
      <c r="C208" s="665" t="s">
        <v>4224</v>
      </c>
      <c r="D208" s="665" t="s">
        <v>4257</v>
      </c>
      <c r="E208" s="665" t="s">
        <v>4258</v>
      </c>
      <c r="F208" s="668">
        <v>3</v>
      </c>
      <c r="G208" s="668">
        <v>270</v>
      </c>
      <c r="H208" s="668">
        <v>1</v>
      </c>
      <c r="I208" s="668">
        <v>90</v>
      </c>
      <c r="J208" s="668">
        <v>11</v>
      </c>
      <c r="K208" s="668">
        <v>1012</v>
      </c>
      <c r="L208" s="668">
        <v>3.748148148148148</v>
      </c>
      <c r="M208" s="668">
        <v>92</v>
      </c>
      <c r="N208" s="668">
        <v>7</v>
      </c>
      <c r="O208" s="668">
        <v>672</v>
      </c>
      <c r="P208" s="681">
        <v>2.4888888888888889</v>
      </c>
      <c r="Q208" s="669">
        <v>96</v>
      </c>
    </row>
    <row r="209" spans="1:17" ht="14.4" customHeight="1" x14ac:dyDescent="0.3">
      <c r="A209" s="664" t="s">
        <v>543</v>
      </c>
      <c r="B209" s="665" t="s">
        <v>4365</v>
      </c>
      <c r="C209" s="665" t="s">
        <v>4224</v>
      </c>
      <c r="D209" s="665" t="s">
        <v>4644</v>
      </c>
      <c r="E209" s="665" t="s">
        <v>4645</v>
      </c>
      <c r="F209" s="668">
        <v>6</v>
      </c>
      <c r="G209" s="668">
        <v>19206</v>
      </c>
      <c r="H209" s="668">
        <v>1</v>
      </c>
      <c r="I209" s="668">
        <v>3201</v>
      </c>
      <c r="J209" s="668">
        <v>3</v>
      </c>
      <c r="K209" s="668">
        <v>9639</v>
      </c>
      <c r="L209" s="668">
        <v>0.50187441424554824</v>
      </c>
      <c r="M209" s="668">
        <v>3213</v>
      </c>
      <c r="N209" s="668">
        <v>4</v>
      </c>
      <c r="O209" s="668">
        <v>13020</v>
      </c>
      <c r="P209" s="681">
        <v>0.67791315213995629</v>
      </c>
      <c r="Q209" s="669">
        <v>3255</v>
      </c>
    </row>
    <row r="210" spans="1:17" ht="14.4" customHeight="1" x14ac:dyDescent="0.3">
      <c r="A210" s="664" t="s">
        <v>543</v>
      </c>
      <c r="B210" s="665" t="s">
        <v>4365</v>
      </c>
      <c r="C210" s="665" t="s">
        <v>4224</v>
      </c>
      <c r="D210" s="665" t="s">
        <v>4646</v>
      </c>
      <c r="E210" s="665" t="s">
        <v>4647</v>
      </c>
      <c r="F210" s="668"/>
      <c r="G210" s="668"/>
      <c r="H210" s="668"/>
      <c r="I210" s="668"/>
      <c r="J210" s="668"/>
      <c r="K210" s="668"/>
      <c r="L210" s="668"/>
      <c r="M210" s="668"/>
      <c r="N210" s="668">
        <v>2</v>
      </c>
      <c r="O210" s="668">
        <v>7250</v>
      </c>
      <c r="P210" s="681"/>
      <c r="Q210" s="669">
        <v>3625</v>
      </c>
    </row>
    <row r="211" spans="1:17" ht="14.4" customHeight="1" x14ac:dyDescent="0.3">
      <c r="A211" s="664" t="s">
        <v>543</v>
      </c>
      <c r="B211" s="665" t="s">
        <v>4365</v>
      </c>
      <c r="C211" s="665" t="s">
        <v>4224</v>
      </c>
      <c r="D211" s="665" t="s">
        <v>4648</v>
      </c>
      <c r="E211" s="665" t="s">
        <v>4649</v>
      </c>
      <c r="F211" s="668">
        <v>2</v>
      </c>
      <c r="G211" s="668">
        <v>5734</v>
      </c>
      <c r="H211" s="668">
        <v>1</v>
      </c>
      <c r="I211" s="668">
        <v>2867</v>
      </c>
      <c r="J211" s="668">
        <v>2</v>
      </c>
      <c r="K211" s="668">
        <v>5794</v>
      </c>
      <c r="L211" s="668">
        <v>1.0104638995465645</v>
      </c>
      <c r="M211" s="668">
        <v>2897</v>
      </c>
      <c r="N211" s="668">
        <v>2</v>
      </c>
      <c r="O211" s="668">
        <v>6012</v>
      </c>
      <c r="P211" s="681">
        <v>1.0484827345657481</v>
      </c>
      <c r="Q211" s="669">
        <v>3006</v>
      </c>
    </row>
    <row r="212" spans="1:17" ht="14.4" customHeight="1" x14ac:dyDescent="0.3">
      <c r="A212" s="664" t="s">
        <v>543</v>
      </c>
      <c r="B212" s="665" t="s">
        <v>4365</v>
      </c>
      <c r="C212" s="665" t="s">
        <v>4224</v>
      </c>
      <c r="D212" s="665" t="s">
        <v>4650</v>
      </c>
      <c r="E212" s="665" t="s">
        <v>4651</v>
      </c>
      <c r="F212" s="668">
        <v>1</v>
      </c>
      <c r="G212" s="668">
        <v>271</v>
      </c>
      <c r="H212" s="668">
        <v>1</v>
      </c>
      <c r="I212" s="668">
        <v>271</v>
      </c>
      <c r="J212" s="668"/>
      <c r="K212" s="668"/>
      <c r="L212" s="668"/>
      <c r="M212" s="668"/>
      <c r="N212" s="668">
        <v>3</v>
      </c>
      <c r="O212" s="668">
        <v>867</v>
      </c>
      <c r="P212" s="681">
        <v>3.1992619926199262</v>
      </c>
      <c r="Q212" s="669">
        <v>289</v>
      </c>
    </row>
    <row r="213" spans="1:17" ht="14.4" customHeight="1" x14ac:dyDescent="0.3">
      <c r="A213" s="664" t="s">
        <v>543</v>
      </c>
      <c r="B213" s="665" t="s">
        <v>4365</v>
      </c>
      <c r="C213" s="665" t="s">
        <v>4224</v>
      </c>
      <c r="D213" s="665" t="s">
        <v>4652</v>
      </c>
      <c r="E213" s="665" t="s">
        <v>4653</v>
      </c>
      <c r="F213" s="668">
        <v>39</v>
      </c>
      <c r="G213" s="668">
        <v>200772</v>
      </c>
      <c r="H213" s="668">
        <v>1</v>
      </c>
      <c r="I213" s="668">
        <v>5148</v>
      </c>
      <c r="J213" s="668">
        <v>39</v>
      </c>
      <c r="K213" s="668">
        <v>200772</v>
      </c>
      <c r="L213" s="668">
        <v>1</v>
      </c>
      <c r="M213" s="668">
        <v>5148</v>
      </c>
      <c r="N213" s="668">
        <v>41</v>
      </c>
      <c r="O213" s="668">
        <v>211068</v>
      </c>
      <c r="P213" s="681">
        <v>1.0512820512820513</v>
      </c>
      <c r="Q213" s="669">
        <v>5148</v>
      </c>
    </row>
    <row r="214" spans="1:17" ht="14.4" customHeight="1" x14ac:dyDescent="0.3">
      <c r="A214" s="664" t="s">
        <v>543</v>
      </c>
      <c r="B214" s="665" t="s">
        <v>4365</v>
      </c>
      <c r="C214" s="665" t="s">
        <v>4224</v>
      </c>
      <c r="D214" s="665" t="s">
        <v>4654</v>
      </c>
      <c r="E214" s="665" t="s">
        <v>4655</v>
      </c>
      <c r="F214" s="668">
        <v>16</v>
      </c>
      <c r="G214" s="668">
        <v>78256</v>
      </c>
      <c r="H214" s="668">
        <v>1</v>
      </c>
      <c r="I214" s="668">
        <v>4891</v>
      </c>
      <c r="J214" s="668">
        <v>20</v>
      </c>
      <c r="K214" s="668">
        <v>98020</v>
      </c>
      <c r="L214" s="668">
        <v>1.2525557145777959</v>
      </c>
      <c r="M214" s="668">
        <v>4901</v>
      </c>
      <c r="N214" s="668">
        <v>18</v>
      </c>
      <c r="O214" s="668">
        <v>88866</v>
      </c>
      <c r="P214" s="681">
        <v>1.1355806583520753</v>
      </c>
      <c r="Q214" s="669">
        <v>4937</v>
      </c>
    </row>
    <row r="215" spans="1:17" ht="14.4" customHeight="1" x14ac:dyDescent="0.3">
      <c r="A215" s="664" t="s">
        <v>543</v>
      </c>
      <c r="B215" s="665" t="s">
        <v>4365</v>
      </c>
      <c r="C215" s="665" t="s">
        <v>4224</v>
      </c>
      <c r="D215" s="665" t="s">
        <v>4656</v>
      </c>
      <c r="E215" s="665" t="s">
        <v>4657</v>
      </c>
      <c r="F215" s="668">
        <v>2</v>
      </c>
      <c r="G215" s="668">
        <v>17558</v>
      </c>
      <c r="H215" s="668">
        <v>1</v>
      </c>
      <c r="I215" s="668">
        <v>8779</v>
      </c>
      <c r="J215" s="668">
        <v>3</v>
      </c>
      <c r="K215" s="668">
        <v>26691</v>
      </c>
      <c r="L215" s="668">
        <v>1.5201617496297983</v>
      </c>
      <c r="M215" s="668">
        <v>8897</v>
      </c>
      <c r="N215" s="668"/>
      <c r="O215" s="668"/>
      <c r="P215" s="681"/>
      <c r="Q215" s="669"/>
    </row>
    <row r="216" spans="1:17" ht="14.4" customHeight="1" x14ac:dyDescent="0.3">
      <c r="A216" s="664" t="s">
        <v>543</v>
      </c>
      <c r="B216" s="665" t="s">
        <v>4365</v>
      </c>
      <c r="C216" s="665" t="s">
        <v>4224</v>
      </c>
      <c r="D216" s="665" t="s">
        <v>4658</v>
      </c>
      <c r="E216" s="665" t="s">
        <v>4659</v>
      </c>
      <c r="F216" s="668"/>
      <c r="G216" s="668"/>
      <c r="H216" s="668"/>
      <c r="I216" s="668"/>
      <c r="J216" s="668">
        <v>2</v>
      </c>
      <c r="K216" s="668">
        <v>5236</v>
      </c>
      <c r="L216" s="668"/>
      <c r="M216" s="668">
        <v>2618</v>
      </c>
      <c r="N216" s="668">
        <v>2</v>
      </c>
      <c r="O216" s="668">
        <v>5454</v>
      </c>
      <c r="P216" s="681"/>
      <c r="Q216" s="669">
        <v>2727</v>
      </c>
    </row>
    <row r="217" spans="1:17" ht="14.4" customHeight="1" x14ac:dyDescent="0.3">
      <c r="A217" s="664" t="s">
        <v>543</v>
      </c>
      <c r="B217" s="665" t="s">
        <v>4365</v>
      </c>
      <c r="C217" s="665" t="s">
        <v>4224</v>
      </c>
      <c r="D217" s="665" t="s">
        <v>4660</v>
      </c>
      <c r="E217" s="665" t="s">
        <v>4661</v>
      </c>
      <c r="F217" s="668">
        <v>1</v>
      </c>
      <c r="G217" s="668">
        <v>3513</v>
      </c>
      <c r="H217" s="668">
        <v>1</v>
      </c>
      <c r="I217" s="668">
        <v>3513</v>
      </c>
      <c r="J217" s="668">
        <v>2</v>
      </c>
      <c r="K217" s="668">
        <v>7066</v>
      </c>
      <c r="L217" s="668">
        <v>2.0113862795331627</v>
      </c>
      <c r="M217" s="668">
        <v>3533</v>
      </c>
      <c r="N217" s="668">
        <v>3</v>
      </c>
      <c r="O217" s="668">
        <v>10815</v>
      </c>
      <c r="P217" s="681">
        <v>3.0785653287788217</v>
      </c>
      <c r="Q217" s="669">
        <v>3605</v>
      </c>
    </row>
    <row r="218" spans="1:17" ht="14.4" customHeight="1" x14ac:dyDescent="0.3">
      <c r="A218" s="664" t="s">
        <v>543</v>
      </c>
      <c r="B218" s="665" t="s">
        <v>4365</v>
      </c>
      <c r="C218" s="665" t="s">
        <v>4224</v>
      </c>
      <c r="D218" s="665" t="s">
        <v>4662</v>
      </c>
      <c r="E218" s="665" t="s">
        <v>4663</v>
      </c>
      <c r="F218" s="668"/>
      <c r="G218" s="668"/>
      <c r="H218" s="668"/>
      <c r="I218" s="668"/>
      <c r="J218" s="668"/>
      <c r="K218" s="668"/>
      <c r="L218" s="668"/>
      <c r="M218" s="668"/>
      <c r="N218" s="668">
        <v>2</v>
      </c>
      <c r="O218" s="668">
        <v>19580</v>
      </c>
      <c r="P218" s="681"/>
      <c r="Q218" s="669">
        <v>9790</v>
      </c>
    </row>
    <row r="219" spans="1:17" ht="14.4" customHeight="1" x14ac:dyDescent="0.3">
      <c r="A219" s="664" t="s">
        <v>543</v>
      </c>
      <c r="B219" s="665" t="s">
        <v>4365</v>
      </c>
      <c r="C219" s="665" t="s">
        <v>4224</v>
      </c>
      <c r="D219" s="665" t="s">
        <v>4664</v>
      </c>
      <c r="E219" s="665" t="s">
        <v>4665</v>
      </c>
      <c r="F219" s="668"/>
      <c r="G219" s="668"/>
      <c r="H219" s="668"/>
      <c r="I219" s="668"/>
      <c r="J219" s="668"/>
      <c r="K219" s="668"/>
      <c r="L219" s="668"/>
      <c r="M219" s="668"/>
      <c r="N219" s="668">
        <v>1</v>
      </c>
      <c r="O219" s="668">
        <v>7481</v>
      </c>
      <c r="P219" s="681"/>
      <c r="Q219" s="669">
        <v>7481</v>
      </c>
    </row>
    <row r="220" spans="1:17" ht="14.4" customHeight="1" x14ac:dyDescent="0.3">
      <c r="A220" s="664" t="s">
        <v>543</v>
      </c>
      <c r="B220" s="665" t="s">
        <v>4365</v>
      </c>
      <c r="C220" s="665" t="s">
        <v>4224</v>
      </c>
      <c r="D220" s="665" t="s">
        <v>4666</v>
      </c>
      <c r="E220" s="665" t="s">
        <v>4667</v>
      </c>
      <c r="F220" s="668"/>
      <c r="G220" s="668"/>
      <c r="H220" s="668"/>
      <c r="I220" s="668"/>
      <c r="J220" s="668">
        <v>3</v>
      </c>
      <c r="K220" s="668">
        <v>2847</v>
      </c>
      <c r="L220" s="668"/>
      <c r="M220" s="668">
        <v>949</v>
      </c>
      <c r="N220" s="668">
        <v>2</v>
      </c>
      <c r="O220" s="668">
        <v>1911</v>
      </c>
      <c r="P220" s="681"/>
      <c r="Q220" s="669">
        <v>955.5</v>
      </c>
    </row>
    <row r="221" spans="1:17" ht="14.4" customHeight="1" x14ac:dyDescent="0.3">
      <c r="A221" s="664" t="s">
        <v>543</v>
      </c>
      <c r="B221" s="665" t="s">
        <v>4365</v>
      </c>
      <c r="C221" s="665" t="s">
        <v>4224</v>
      </c>
      <c r="D221" s="665" t="s">
        <v>4668</v>
      </c>
      <c r="E221" s="665" t="s">
        <v>4669</v>
      </c>
      <c r="F221" s="668"/>
      <c r="G221" s="668"/>
      <c r="H221" s="668"/>
      <c r="I221" s="668"/>
      <c r="J221" s="668"/>
      <c r="K221" s="668"/>
      <c r="L221" s="668"/>
      <c r="M221" s="668"/>
      <c r="N221" s="668">
        <v>2</v>
      </c>
      <c r="O221" s="668">
        <v>854</v>
      </c>
      <c r="P221" s="681"/>
      <c r="Q221" s="669">
        <v>427</v>
      </c>
    </row>
    <row r="222" spans="1:17" ht="14.4" customHeight="1" x14ac:dyDescent="0.3">
      <c r="A222" s="664" t="s">
        <v>543</v>
      </c>
      <c r="B222" s="665" t="s">
        <v>4365</v>
      </c>
      <c r="C222" s="665" t="s">
        <v>4224</v>
      </c>
      <c r="D222" s="665" t="s">
        <v>4670</v>
      </c>
      <c r="E222" s="665" t="s">
        <v>4671</v>
      </c>
      <c r="F222" s="668"/>
      <c r="G222" s="668"/>
      <c r="H222" s="668"/>
      <c r="I222" s="668"/>
      <c r="J222" s="668">
        <v>1</v>
      </c>
      <c r="K222" s="668">
        <v>9723</v>
      </c>
      <c r="L222" s="668"/>
      <c r="M222" s="668">
        <v>9723</v>
      </c>
      <c r="N222" s="668">
        <v>1</v>
      </c>
      <c r="O222" s="668">
        <v>10104</v>
      </c>
      <c r="P222" s="681"/>
      <c r="Q222" s="669">
        <v>10104</v>
      </c>
    </row>
    <row r="223" spans="1:17" ht="14.4" customHeight="1" x14ac:dyDescent="0.3">
      <c r="A223" s="664" t="s">
        <v>543</v>
      </c>
      <c r="B223" s="665" t="s">
        <v>4365</v>
      </c>
      <c r="C223" s="665" t="s">
        <v>4224</v>
      </c>
      <c r="D223" s="665" t="s">
        <v>4672</v>
      </c>
      <c r="E223" s="665" t="s">
        <v>4673</v>
      </c>
      <c r="F223" s="668">
        <v>2</v>
      </c>
      <c r="G223" s="668">
        <v>9504</v>
      </c>
      <c r="H223" s="668">
        <v>1</v>
      </c>
      <c r="I223" s="668">
        <v>4752</v>
      </c>
      <c r="J223" s="668">
        <v>1</v>
      </c>
      <c r="K223" s="668">
        <v>4788</v>
      </c>
      <c r="L223" s="668">
        <v>0.50378787878787878</v>
      </c>
      <c r="M223" s="668">
        <v>4788</v>
      </c>
      <c r="N223" s="668"/>
      <c r="O223" s="668"/>
      <c r="P223" s="681"/>
      <c r="Q223" s="669"/>
    </row>
    <row r="224" spans="1:17" ht="14.4" customHeight="1" x14ac:dyDescent="0.3">
      <c r="A224" s="664" t="s">
        <v>543</v>
      </c>
      <c r="B224" s="665" t="s">
        <v>4365</v>
      </c>
      <c r="C224" s="665" t="s">
        <v>4224</v>
      </c>
      <c r="D224" s="665" t="s">
        <v>4267</v>
      </c>
      <c r="E224" s="665" t="s">
        <v>4268</v>
      </c>
      <c r="F224" s="668"/>
      <c r="G224" s="668"/>
      <c r="H224" s="668"/>
      <c r="I224" s="668"/>
      <c r="J224" s="668">
        <v>1</v>
      </c>
      <c r="K224" s="668">
        <v>666</v>
      </c>
      <c r="L224" s="668"/>
      <c r="M224" s="668">
        <v>666</v>
      </c>
      <c r="N224" s="668">
        <v>1</v>
      </c>
      <c r="O224" s="668">
        <v>679</v>
      </c>
      <c r="P224" s="681"/>
      <c r="Q224" s="669">
        <v>679</v>
      </c>
    </row>
    <row r="225" spans="1:17" ht="14.4" customHeight="1" x14ac:dyDescent="0.3">
      <c r="A225" s="664" t="s">
        <v>543</v>
      </c>
      <c r="B225" s="665" t="s">
        <v>4365</v>
      </c>
      <c r="C225" s="665" t="s">
        <v>4224</v>
      </c>
      <c r="D225" s="665" t="s">
        <v>4674</v>
      </c>
      <c r="E225" s="665" t="s">
        <v>4675</v>
      </c>
      <c r="F225" s="668">
        <v>1</v>
      </c>
      <c r="G225" s="668">
        <v>1662</v>
      </c>
      <c r="H225" s="668">
        <v>1</v>
      </c>
      <c r="I225" s="668">
        <v>1662</v>
      </c>
      <c r="J225" s="668">
        <v>1</v>
      </c>
      <c r="K225" s="668">
        <v>1682</v>
      </c>
      <c r="L225" s="668">
        <v>1.0120336943441637</v>
      </c>
      <c r="M225" s="668">
        <v>1682</v>
      </c>
      <c r="N225" s="668"/>
      <c r="O225" s="668"/>
      <c r="P225" s="681"/>
      <c r="Q225" s="669"/>
    </row>
    <row r="226" spans="1:17" ht="14.4" customHeight="1" x14ac:dyDescent="0.3">
      <c r="A226" s="664" t="s">
        <v>543</v>
      </c>
      <c r="B226" s="665" t="s">
        <v>4365</v>
      </c>
      <c r="C226" s="665" t="s">
        <v>4224</v>
      </c>
      <c r="D226" s="665" t="s">
        <v>4676</v>
      </c>
      <c r="E226" s="665" t="s">
        <v>4677</v>
      </c>
      <c r="F226" s="668">
        <v>0</v>
      </c>
      <c r="G226" s="668">
        <v>0</v>
      </c>
      <c r="H226" s="668"/>
      <c r="I226" s="668"/>
      <c r="J226" s="668">
        <v>0</v>
      </c>
      <c r="K226" s="668">
        <v>0</v>
      </c>
      <c r="L226" s="668"/>
      <c r="M226" s="668"/>
      <c r="N226" s="668">
        <v>0</v>
      </c>
      <c r="O226" s="668">
        <v>0</v>
      </c>
      <c r="P226" s="681"/>
      <c r="Q226" s="669"/>
    </row>
    <row r="227" spans="1:17" ht="14.4" customHeight="1" x14ac:dyDescent="0.3">
      <c r="A227" s="664" t="s">
        <v>543</v>
      </c>
      <c r="B227" s="665" t="s">
        <v>4365</v>
      </c>
      <c r="C227" s="665" t="s">
        <v>4224</v>
      </c>
      <c r="D227" s="665" t="s">
        <v>4678</v>
      </c>
      <c r="E227" s="665" t="s">
        <v>4679</v>
      </c>
      <c r="F227" s="668">
        <v>1125</v>
      </c>
      <c r="G227" s="668">
        <v>0</v>
      </c>
      <c r="H227" s="668"/>
      <c r="I227" s="668">
        <v>0</v>
      </c>
      <c r="J227" s="668">
        <v>1193</v>
      </c>
      <c r="K227" s="668">
        <v>0</v>
      </c>
      <c r="L227" s="668"/>
      <c r="M227" s="668">
        <v>0</v>
      </c>
      <c r="N227" s="668">
        <v>984</v>
      </c>
      <c r="O227" s="668">
        <v>0</v>
      </c>
      <c r="P227" s="681"/>
      <c r="Q227" s="669">
        <v>0</v>
      </c>
    </row>
    <row r="228" spans="1:17" ht="14.4" customHeight="1" x14ac:dyDescent="0.3">
      <c r="A228" s="664" t="s">
        <v>543</v>
      </c>
      <c r="B228" s="665" t="s">
        <v>4365</v>
      </c>
      <c r="C228" s="665" t="s">
        <v>4224</v>
      </c>
      <c r="D228" s="665" t="s">
        <v>4680</v>
      </c>
      <c r="E228" s="665" t="s">
        <v>4681</v>
      </c>
      <c r="F228" s="668">
        <v>1</v>
      </c>
      <c r="G228" s="668">
        <v>0</v>
      </c>
      <c r="H228" s="668"/>
      <c r="I228" s="668">
        <v>0</v>
      </c>
      <c r="J228" s="668"/>
      <c r="K228" s="668"/>
      <c r="L228" s="668"/>
      <c r="M228" s="668"/>
      <c r="N228" s="668">
        <v>2</v>
      </c>
      <c r="O228" s="668">
        <v>0</v>
      </c>
      <c r="P228" s="681"/>
      <c r="Q228" s="669">
        <v>0</v>
      </c>
    </row>
    <row r="229" spans="1:17" ht="14.4" customHeight="1" x14ac:dyDescent="0.3">
      <c r="A229" s="664" t="s">
        <v>543</v>
      </c>
      <c r="B229" s="665" t="s">
        <v>4365</v>
      </c>
      <c r="C229" s="665" t="s">
        <v>4224</v>
      </c>
      <c r="D229" s="665" t="s">
        <v>4682</v>
      </c>
      <c r="E229" s="665" t="s">
        <v>4683</v>
      </c>
      <c r="F229" s="668">
        <v>3</v>
      </c>
      <c r="G229" s="668">
        <v>0</v>
      </c>
      <c r="H229" s="668"/>
      <c r="I229" s="668">
        <v>0</v>
      </c>
      <c r="J229" s="668"/>
      <c r="K229" s="668"/>
      <c r="L229" s="668"/>
      <c r="M229" s="668"/>
      <c r="N229" s="668"/>
      <c r="O229" s="668"/>
      <c r="P229" s="681"/>
      <c r="Q229" s="669"/>
    </row>
    <row r="230" spans="1:17" ht="14.4" customHeight="1" x14ac:dyDescent="0.3">
      <c r="A230" s="664" t="s">
        <v>543</v>
      </c>
      <c r="B230" s="665" t="s">
        <v>4365</v>
      </c>
      <c r="C230" s="665" t="s">
        <v>4224</v>
      </c>
      <c r="D230" s="665" t="s">
        <v>4684</v>
      </c>
      <c r="E230" s="665" t="s">
        <v>4685</v>
      </c>
      <c r="F230" s="668">
        <v>1</v>
      </c>
      <c r="G230" s="668">
        <v>0</v>
      </c>
      <c r="H230" s="668"/>
      <c r="I230" s="668">
        <v>0</v>
      </c>
      <c r="J230" s="668">
        <v>1</v>
      </c>
      <c r="K230" s="668">
        <v>0</v>
      </c>
      <c r="L230" s="668"/>
      <c r="M230" s="668">
        <v>0</v>
      </c>
      <c r="N230" s="668"/>
      <c r="O230" s="668"/>
      <c r="P230" s="681"/>
      <c r="Q230" s="669"/>
    </row>
    <row r="231" spans="1:17" ht="14.4" customHeight="1" x14ac:dyDescent="0.3">
      <c r="A231" s="664" t="s">
        <v>543</v>
      </c>
      <c r="B231" s="665" t="s">
        <v>4365</v>
      </c>
      <c r="C231" s="665" t="s">
        <v>4224</v>
      </c>
      <c r="D231" s="665" t="s">
        <v>4686</v>
      </c>
      <c r="E231" s="665" t="s">
        <v>4687</v>
      </c>
      <c r="F231" s="668">
        <v>1</v>
      </c>
      <c r="G231" s="668">
        <v>0</v>
      </c>
      <c r="H231" s="668"/>
      <c r="I231" s="668">
        <v>0</v>
      </c>
      <c r="J231" s="668"/>
      <c r="K231" s="668"/>
      <c r="L231" s="668"/>
      <c r="M231" s="668"/>
      <c r="N231" s="668">
        <v>3</v>
      </c>
      <c r="O231" s="668">
        <v>0</v>
      </c>
      <c r="P231" s="681"/>
      <c r="Q231" s="669">
        <v>0</v>
      </c>
    </row>
    <row r="232" spans="1:17" ht="14.4" customHeight="1" x14ac:dyDescent="0.3">
      <c r="A232" s="664" t="s">
        <v>543</v>
      </c>
      <c r="B232" s="665" t="s">
        <v>4365</v>
      </c>
      <c r="C232" s="665" t="s">
        <v>4224</v>
      </c>
      <c r="D232" s="665" t="s">
        <v>4688</v>
      </c>
      <c r="E232" s="665" t="s">
        <v>4689</v>
      </c>
      <c r="F232" s="668">
        <v>1</v>
      </c>
      <c r="G232" s="668">
        <v>0</v>
      </c>
      <c r="H232" s="668"/>
      <c r="I232" s="668">
        <v>0</v>
      </c>
      <c r="J232" s="668"/>
      <c r="K232" s="668"/>
      <c r="L232" s="668"/>
      <c r="M232" s="668"/>
      <c r="N232" s="668">
        <v>1</v>
      </c>
      <c r="O232" s="668">
        <v>0</v>
      </c>
      <c r="P232" s="681"/>
      <c r="Q232" s="669">
        <v>0</v>
      </c>
    </row>
    <row r="233" spans="1:17" ht="14.4" customHeight="1" x14ac:dyDescent="0.3">
      <c r="A233" s="664" t="s">
        <v>543</v>
      </c>
      <c r="B233" s="665" t="s">
        <v>4365</v>
      </c>
      <c r="C233" s="665" t="s">
        <v>4224</v>
      </c>
      <c r="D233" s="665" t="s">
        <v>4690</v>
      </c>
      <c r="E233" s="665" t="s">
        <v>4691</v>
      </c>
      <c r="F233" s="668"/>
      <c r="G233" s="668"/>
      <c r="H233" s="668"/>
      <c r="I233" s="668"/>
      <c r="J233" s="668">
        <v>2</v>
      </c>
      <c r="K233" s="668">
        <v>0</v>
      </c>
      <c r="L233" s="668"/>
      <c r="M233" s="668">
        <v>0</v>
      </c>
      <c r="N233" s="668"/>
      <c r="O233" s="668"/>
      <c r="P233" s="681"/>
      <c r="Q233" s="669"/>
    </row>
    <row r="234" spans="1:17" ht="14.4" customHeight="1" x14ac:dyDescent="0.3">
      <c r="A234" s="664" t="s">
        <v>543</v>
      </c>
      <c r="B234" s="665" t="s">
        <v>4365</v>
      </c>
      <c r="C234" s="665" t="s">
        <v>4224</v>
      </c>
      <c r="D234" s="665" t="s">
        <v>4692</v>
      </c>
      <c r="E234" s="665" t="s">
        <v>4693</v>
      </c>
      <c r="F234" s="668">
        <v>2</v>
      </c>
      <c r="G234" s="668">
        <v>0</v>
      </c>
      <c r="H234" s="668"/>
      <c r="I234" s="668">
        <v>0</v>
      </c>
      <c r="J234" s="668"/>
      <c r="K234" s="668"/>
      <c r="L234" s="668"/>
      <c r="M234" s="668"/>
      <c r="N234" s="668">
        <v>2</v>
      </c>
      <c r="O234" s="668">
        <v>0</v>
      </c>
      <c r="P234" s="681"/>
      <c r="Q234" s="669">
        <v>0</v>
      </c>
    </row>
    <row r="235" spans="1:17" ht="14.4" customHeight="1" x14ac:dyDescent="0.3">
      <c r="A235" s="664" t="s">
        <v>543</v>
      </c>
      <c r="B235" s="665" t="s">
        <v>4365</v>
      </c>
      <c r="C235" s="665" t="s">
        <v>4224</v>
      </c>
      <c r="D235" s="665" t="s">
        <v>4694</v>
      </c>
      <c r="E235" s="665" t="s">
        <v>4695</v>
      </c>
      <c r="F235" s="668">
        <v>1</v>
      </c>
      <c r="G235" s="668">
        <v>0</v>
      </c>
      <c r="H235" s="668"/>
      <c r="I235" s="668">
        <v>0</v>
      </c>
      <c r="J235" s="668">
        <v>2</v>
      </c>
      <c r="K235" s="668">
        <v>0</v>
      </c>
      <c r="L235" s="668"/>
      <c r="M235" s="668">
        <v>0</v>
      </c>
      <c r="N235" s="668"/>
      <c r="O235" s="668"/>
      <c r="P235" s="681"/>
      <c r="Q235" s="669"/>
    </row>
    <row r="236" spans="1:17" ht="14.4" customHeight="1" x14ac:dyDescent="0.3">
      <c r="A236" s="664" t="s">
        <v>543</v>
      </c>
      <c r="B236" s="665" t="s">
        <v>4365</v>
      </c>
      <c r="C236" s="665" t="s">
        <v>4224</v>
      </c>
      <c r="D236" s="665" t="s">
        <v>4696</v>
      </c>
      <c r="E236" s="665" t="s">
        <v>4697</v>
      </c>
      <c r="F236" s="668"/>
      <c r="G236" s="668"/>
      <c r="H236" s="668"/>
      <c r="I236" s="668"/>
      <c r="J236" s="668"/>
      <c r="K236" s="668"/>
      <c r="L236" s="668"/>
      <c r="M236" s="668"/>
      <c r="N236" s="668">
        <v>1</v>
      </c>
      <c r="O236" s="668">
        <v>0</v>
      </c>
      <c r="P236" s="681"/>
      <c r="Q236" s="669">
        <v>0</v>
      </c>
    </row>
    <row r="237" spans="1:17" ht="14.4" customHeight="1" x14ac:dyDescent="0.3">
      <c r="A237" s="664" t="s">
        <v>543</v>
      </c>
      <c r="B237" s="665" t="s">
        <v>4365</v>
      </c>
      <c r="C237" s="665" t="s">
        <v>4224</v>
      </c>
      <c r="D237" s="665" t="s">
        <v>4698</v>
      </c>
      <c r="E237" s="665" t="s">
        <v>4699</v>
      </c>
      <c r="F237" s="668"/>
      <c r="G237" s="668"/>
      <c r="H237" s="668"/>
      <c r="I237" s="668"/>
      <c r="J237" s="668">
        <v>1</v>
      </c>
      <c r="K237" s="668">
        <v>0</v>
      </c>
      <c r="L237" s="668"/>
      <c r="M237" s="668">
        <v>0</v>
      </c>
      <c r="N237" s="668"/>
      <c r="O237" s="668"/>
      <c r="P237" s="681"/>
      <c r="Q237" s="669"/>
    </row>
    <row r="238" spans="1:17" ht="14.4" customHeight="1" x14ac:dyDescent="0.3">
      <c r="A238" s="664" t="s">
        <v>543</v>
      </c>
      <c r="B238" s="665" t="s">
        <v>4365</v>
      </c>
      <c r="C238" s="665" t="s">
        <v>4224</v>
      </c>
      <c r="D238" s="665" t="s">
        <v>4700</v>
      </c>
      <c r="E238" s="665" t="s">
        <v>4701</v>
      </c>
      <c r="F238" s="668">
        <v>3</v>
      </c>
      <c r="G238" s="668">
        <v>0</v>
      </c>
      <c r="H238" s="668"/>
      <c r="I238" s="668">
        <v>0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543</v>
      </c>
      <c r="B239" s="665" t="s">
        <v>4365</v>
      </c>
      <c r="C239" s="665" t="s">
        <v>4224</v>
      </c>
      <c r="D239" s="665" t="s">
        <v>4702</v>
      </c>
      <c r="E239" s="665" t="s">
        <v>4703</v>
      </c>
      <c r="F239" s="668"/>
      <c r="G239" s="668"/>
      <c r="H239" s="668"/>
      <c r="I239" s="668"/>
      <c r="J239" s="668">
        <v>1</v>
      </c>
      <c r="K239" s="668">
        <v>0</v>
      </c>
      <c r="L239" s="668"/>
      <c r="M239" s="668">
        <v>0</v>
      </c>
      <c r="N239" s="668">
        <v>2</v>
      </c>
      <c r="O239" s="668">
        <v>0</v>
      </c>
      <c r="P239" s="681"/>
      <c r="Q239" s="669">
        <v>0</v>
      </c>
    </row>
    <row r="240" spans="1:17" ht="14.4" customHeight="1" x14ac:dyDescent="0.3">
      <c r="A240" s="664" t="s">
        <v>543</v>
      </c>
      <c r="B240" s="665" t="s">
        <v>4365</v>
      </c>
      <c r="C240" s="665" t="s">
        <v>4224</v>
      </c>
      <c r="D240" s="665" t="s">
        <v>4704</v>
      </c>
      <c r="E240" s="665" t="s">
        <v>4705</v>
      </c>
      <c r="F240" s="668">
        <v>1</v>
      </c>
      <c r="G240" s="668">
        <v>703</v>
      </c>
      <c r="H240" s="668">
        <v>1</v>
      </c>
      <c r="I240" s="668">
        <v>703</v>
      </c>
      <c r="J240" s="668">
        <v>2</v>
      </c>
      <c r="K240" s="668">
        <v>1413</v>
      </c>
      <c r="L240" s="668">
        <v>2.0099573257467993</v>
      </c>
      <c r="M240" s="668">
        <v>706.5</v>
      </c>
      <c r="N240" s="668"/>
      <c r="O240" s="668"/>
      <c r="P240" s="681"/>
      <c r="Q240" s="669"/>
    </row>
    <row r="241" spans="1:17" ht="14.4" customHeight="1" x14ac:dyDescent="0.3">
      <c r="A241" s="664" t="s">
        <v>543</v>
      </c>
      <c r="B241" s="665" t="s">
        <v>4365</v>
      </c>
      <c r="C241" s="665" t="s">
        <v>4224</v>
      </c>
      <c r="D241" s="665" t="s">
        <v>4706</v>
      </c>
      <c r="E241" s="665" t="s">
        <v>4707</v>
      </c>
      <c r="F241" s="668">
        <v>1</v>
      </c>
      <c r="G241" s="668">
        <v>745</v>
      </c>
      <c r="H241" s="668">
        <v>1</v>
      </c>
      <c r="I241" s="668">
        <v>745</v>
      </c>
      <c r="J241" s="668">
        <v>1</v>
      </c>
      <c r="K241" s="668">
        <v>755</v>
      </c>
      <c r="L241" s="668">
        <v>1.0134228187919463</v>
      </c>
      <c r="M241" s="668">
        <v>755</v>
      </c>
      <c r="N241" s="668">
        <v>2</v>
      </c>
      <c r="O241" s="668">
        <v>1536</v>
      </c>
      <c r="P241" s="681">
        <v>2.0617449664429532</v>
      </c>
      <c r="Q241" s="669">
        <v>768</v>
      </c>
    </row>
    <row r="242" spans="1:17" ht="14.4" customHeight="1" x14ac:dyDescent="0.3">
      <c r="A242" s="664" t="s">
        <v>543</v>
      </c>
      <c r="B242" s="665" t="s">
        <v>4365</v>
      </c>
      <c r="C242" s="665" t="s">
        <v>4224</v>
      </c>
      <c r="D242" s="665" t="s">
        <v>4708</v>
      </c>
      <c r="E242" s="665" t="s">
        <v>4709</v>
      </c>
      <c r="F242" s="668">
        <v>43</v>
      </c>
      <c r="G242" s="668">
        <v>144523</v>
      </c>
      <c r="H242" s="668">
        <v>1</v>
      </c>
      <c r="I242" s="668">
        <v>3361</v>
      </c>
      <c r="J242" s="668">
        <v>30</v>
      </c>
      <c r="K242" s="668">
        <v>102000</v>
      </c>
      <c r="L242" s="668">
        <v>0.7057700158452288</v>
      </c>
      <c r="M242" s="668">
        <v>3400</v>
      </c>
      <c r="N242" s="668">
        <v>58</v>
      </c>
      <c r="O242" s="668">
        <v>205610</v>
      </c>
      <c r="P242" s="681">
        <v>1.4226801270386029</v>
      </c>
      <c r="Q242" s="669">
        <v>3545</v>
      </c>
    </row>
    <row r="243" spans="1:17" ht="14.4" customHeight="1" x14ac:dyDescent="0.3">
      <c r="A243" s="664" t="s">
        <v>543</v>
      </c>
      <c r="B243" s="665" t="s">
        <v>4365</v>
      </c>
      <c r="C243" s="665" t="s">
        <v>4224</v>
      </c>
      <c r="D243" s="665" t="s">
        <v>4710</v>
      </c>
      <c r="E243" s="665" t="s">
        <v>4711</v>
      </c>
      <c r="F243" s="668"/>
      <c r="G243" s="668"/>
      <c r="H243" s="668"/>
      <c r="I243" s="668"/>
      <c r="J243" s="668">
        <v>1</v>
      </c>
      <c r="K243" s="668">
        <v>519</v>
      </c>
      <c r="L243" s="668"/>
      <c r="M243" s="668">
        <v>519</v>
      </c>
      <c r="N243" s="668"/>
      <c r="O243" s="668"/>
      <c r="P243" s="681"/>
      <c r="Q243" s="669"/>
    </row>
    <row r="244" spans="1:17" ht="14.4" customHeight="1" x14ac:dyDescent="0.3">
      <c r="A244" s="664" t="s">
        <v>543</v>
      </c>
      <c r="B244" s="665" t="s">
        <v>4365</v>
      </c>
      <c r="C244" s="665" t="s">
        <v>4224</v>
      </c>
      <c r="D244" s="665" t="s">
        <v>4712</v>
      </c>
      <c r="E244" s="665" t="s">
        <v>4713</v>
      </c>
      <c r="F244" s="668">
        <v>2301</v>
      </c>
      <c r="G244" s="668">
        <v>2435180</v>
      </c>
      <c r="H244" s="668">
        <v>1</v>
      </c>
      <c r="I244" s="668">
        <v>1058.3137766188613</v>
      </c>
      <c r="J244" s="668">
        <v>2252</v>
      </c>
      <c r="K244" s="668">
        <v>2343891</v>
      </c>
      <c r="L244" s="668">
        <v>0.96251242207968202</v>
      </c>
      <c r="M244" s="668">
        <v>1040.8041740674955</v>
      </c>
      <c r="N244" s="668">
        <v>2384</v>
      </c>
      <c r="O244" s="668">
        <v>2533425</v>
      </c>
      <c r="P244" s="681">
        <v>1.0403440402762836</v>
      </c>
      <c r="Q244" s="669">
        <v>1062.6782718120805</v>
      </c>
    </row>
    <row r="245" spans="1:17" ht="14.4" customHeight="1" x14ac:dyDescent="0.3">
      <c r="A245" s="664" t="s">
        <v>543</v>
      </c>
      <c r="B245" s="665" t="s">
        <v>4365</v>
      </c>
      <c r="C245" s="665" t="s">
        <v>4224</v>
      </c>
      <c r="D245" s="665" t="s">
        <v>4714</v>
      </c>
      <c r="E245" s="665" t="s">
        <v>4715</v>
      </c>
      <c r="F245" s="668"/>
      <c r="G245" s="668"/>
      <c r="H245" s="668"/>
      <c r="I245" s="668"/>
      <c r="J245" s="668"/>
      <c r="K245" s="668"/>
      <c r="L245" s="668"/>
      <c r="M245" s="668"/>
      <c r="N245" s="668">
        <v>1</v>
      </c>
      <c r="O245" s="668">
        <v>3690</v>
      </c>
      <c r="P245" s="681"/>
      <c r="Q245" s="669">
        <v>3690</v>
      </c>
    </row>
    <row r="246" spans="1:17" ht="14.4" customHeight="1" x14ac:dyDescent="0.3">
      <c r="A246" s="664" t="s">
        <v>543</v>
      </c>
      <c r="B246" s="665" t="s">
        <v>4365</v>
      </c>
      <c r="C246" s="665" t="s">
        <v>4224</v>
      </c>
      <c r="D246" s="665" t="s">
        <v>4716</v>
      </c>
      <c r="E246" s="665" t="s">
        <v>4717</v>
      </c>
      <c r="F246" s="668">
        <v>27</v>
      </c>
      <c r="G246" s="668">
        <v>72954</v>
      </c>
      <c r="H246" s="668">
        <v>1</v>
      </c>
      <c r="I246" s="668">
        <v>2702</v>
      </c>
      <c r="J246" s="668">
        <v>16</v>
      </c>
      <c r="K246" s="668">
        <v>43600</v>
      </c>
      <c r="L246" s="668">
        <v>0.59763686706691888</v>
      </c>
      <c r="M246" s="668">
        <v>2725</v>
      </c>
      <c r="N246" s="668">
        <v>28</v>
      </c>
      <c r="O246" s="668">
        <v>78680</v>
      </c>
      <c r="P246" s="681">
        <v>1.0784878142391097</v>
      </c>
      <c r="Q246" s="669">
        <v>2810</v>
      </c>
    </row>
    <row r="247" spans="1:17" ht="14.4" customHeight="1" x14ac:dyDescent="0.3">
      <c r="A247" s="664" t="s">
        <v>543</v>
      </c>
      <c r="B247" s="665" t="s">
        <v>4365</v>
      </c>
      <c r="C247" s="665" t="s">
        <v>4224</v>
      </c>
      <c r="D247" s="665" t="s">
        <v>4718</v>
      </c>
      <c r="E247" s="665" t="s">
        <v>4719</v>
      </c>
      <c r="F247" s="668">
        <v>10</v>
      </c>
      <c r="G247" s="668">
        <v>0</v>
      </c>
      <c r="H247" s="668"/>
      <c r="I247" s="668">
        <v>0</v>
      </c>
      <c r="J247" s="668">
        <v>4</v>
      </c>
      <c r="K247" s="668">
        <v>0</v>
      </c>
      <c r="L247" s="668"/>
      <c r="M247" s="668">
        <v>0</v>
      </c>
      <c r="N247" s="668">
        <v>16</v>
      </c>
      <c r="O247" s="668">
        <v>0</v>
      </c>
      <c r="P247" s="681"/>
      <c r="Q247" s="669">
        <v>0</v>
      </c>
    </row>
    <row r="248" spans="1:17" ht="14.4" customHeight="1" x14ac:dyDescent="0.3">
      <c r="A248" s="664" t="s">
        <v>543</v>
      </c>
      <c r="B248" s="665" t="s">
        <v>4365</v>
      </c>
      <c r="C248" s="665" t="s">
        <v>4224</v>
      </c>
      <c r="D248" s="665" t="s">
        <v>4720</v>
      </c>
      <c r="E248" s="665" t="s">
        <v>4721</v>
      </c>
      <c r="F248" s="668">
        <v>3</v>
      </c>
      <c r="G248" s="668">
        <v>2016</v>
      </c>
      <c r="H248" s="668">
        <v>1</v>
      </c>
      <c r="I248" s="668">
        <v>672</v>
      </c>
      <c r="J248" s="668">
        <v>5</v>
      </c>
      <c r="K248" s="668">
        <v>3410</v>
      </c>
      <c r="L248" s="668">
        <v>1.691468253968254</v>
      </c>
      <c r="M248" s="668">
        <v>682</v>
      </c>
      <c r="N248" s="668">
        <v>7</v>
      </c>
      <c r="O248" s="668">
        <v>4893</v>
      </c>
      <c r="P248" s="681">
        <v>2.4270833333333335</v>
      </c>
      <c r="Q248" s="669">
        <v>699</v>
      </c>
    </row>
    <row r="249" spans="1:17" ht="14.4" customHeight="1" x14ac:dyDescent="0.3">
      <c r="A249" s="664" t="s">
        <v>543</v>
      </c>
      <c r="B249" s="665" t="s">
        <v>4365</v>
      </c>
      <c r="C249" s="665" t="s">
        <v>4224</v>
      </c>
      <c r="D249" s="665" t="s">
        <v>4722</v>
      </c>
      <c r="E249" s="665" t="s">
        <v>4723</v>
      </c>
      <c r="F249" s="668">
        <v>7</v>
      </c>
      <c r="G249" s="668">
        <v>42539</v>
      </c>
      <c r="H249" s="668">
        <v>1</v>
      </c>
      <c r="I249" s="668">
        <v>6077</v>
      </c>
      <c r="J249" s="668">
        <v>12</v>
      </c>
      <c r="K249" s="668">
        <v>73512</v>
      </c>
      <c r="L249" s="668">
        <v>1.7281083241260962</v>
      </c>
      <c r="M249" s="668">
        <v>6126</v>
      </c>
      <c r="N249" s="668">
        <v>8</v>
      </c>
      <c r="O249" s="668">
        <v>50280</v>
      </c>
      <c r="P249" s="681">
        <v>1.1819741883918287</v>
      </c>
      <c r="Q249" s="669">
        <v>6285</v>
      </c>
    </row>
    <row r="250" spans="1:17" ht="14.4" customHeight="1" x14ac:dyDescent="0.3">
      <c r="A250" s="664" t="s">
        <v>543</v>
      </c>
      <c r="B250" s="665" t="s">
        <v>4365</v>
      </c>
      <c r="C250" s="665" t="s">
        <v>4224</v>
      </c>
      <c r="D250" s="665" t="s">
        <v>4291</v>
      </c>
      <c r="E250" s="665" t="s">
        <v>4292</v>
      </c>
      <c r="F250" s="668"/>
      <c r="G250" s="668"/>
      <c r="H250" s="668"/>
      <c r="I250" s="668"/>
      <c r="J250" s="668">
        <v>1</v>
      </c>
      <c r="K250" s="668">
        <v>436</v>
      </c>
      <c r="L250" s="668"/>
      <c r="M250" s="668">
        <v>436</v>
      </c>
      <c r="N250" s="668"/>
      <c r="O250" s="668"/>
      <c r="P250" s="681"/>
      <c r="Q250" s="669"/>
    </row>
    <row r="251" spans="1:17" ht="14.4" customHeight="1" x14ac:dyDescent="0.3">
      <c r="A251" s="664" t="s">
        <v>543</v>
      </c>
      <c r="B251" s="665" t="s">
        <v>4365</v>
      </c>
      <c r="C251" s="665" t="s">
        <v>4224</v>
      </c>
      <c r="D251" s="665" t="s">
        <v>4295</v>
      </c>
      <c r="E251" s="665" t="s">
        <v>4296</v>
      </c>
      <c r="F251" s="668">
        <v>8</v>
      </c>
      <c r="G251" s="668">
        <v>8344</v>
      </c>
      <c r="H251" s="668">
        <v>1</v>
      </c>
      <c r="I251" s="668">
        <v>1043</v>
      </c>
      <c r="J251" s="668">
        <v>6</v>
      </c>
      <c r="K251" s="668">
        <v>6300</v>
      </c>
      <c r="L251" s="668">
        <v>0.75503355704697983</v>
      </c>
      <c r="M251" s="668">
        <v>1050</v>
      </c>
      <c r="N251" s="668">
        <v>10</v>
      </c>
      <c r="O251" s="668">
        <v>10630</v>
      </c>
      <c r="P251" s="681">
        <v>1.2739693192713326</v>
      </c>
      <c r="Q251" s="669">
        <v>1063</v>
      </c>
    </row>
    <row r="252" spans="1:17" ht="14.4" customHeight="1" x14ac:dyDescent="0.3">
      <c r="A252" s="664" t="s">
        <v>543</v>
      </c>
      <c r="B252" s="665" t="s">
        <v>4365</v>
      </c>
      <c r="C252" s="665" t="s">
        <v>4224</v>
      </c>
      <c r="D252" s="665" t="s">
        <v>4724</v>
      </c>
      <c r="E252" s="665" t="s">
        <v>4725</v>
      </c>
      <c r="F252" s="668">
        <v>3</v>
      </c>
      <c r="G252" s="668">
        <v>2535</v>
      </c>
      <c r="H252" s="668">
        <v>1</v>
      </c>
      <c r="I252" s="668">
        <v>845</v>
      </c>
      <c r="J252" s="668"/>
      <c r="K252" s="668"/>
      <c r="L252" s="668"/>
      <c r="M252" s="668"/>
      <c r="N252" s="668">
        <v>5</v>
      </c>
      <c r="O252" s="668">
        <v>4325</v>
      </c>
      <c r="P252" s="681">
        <v>1.7061143984220908</v>
      </c>
      <c r="Q252" s="669">
        <v>865</v>
      </c>
    </row>
    <row r="253" spans="1:17" ht="14.4" customHeight="1" x14ac:dyDescent="0.3">
      <c r="A253" s="664" t="s">
        <v>543</v>
      </c>
      <c r="B253" s="665" t="s">
        <v>4365</v>
      </c>
      <c r="C253" s="665" t="s">
        <v>4224</v>
      </c>
      <c r="D253" s="665" t="s">
        <v>4299</v>
      </c>
      <c r="E253" s="665" t="s">
        <v>4300</v>
      </c>
      <c r="F253" s="668">
        <v>369</v>
      </c>
      <c r="G253" s="668">
        <v>126936</v>
      </c>
      <c r="H253" s="668">
        <v>1</v>
      </c>
      <c r="I253" s="668">
        <v>344</v>
      </c>
      <c r="J253" s="668">
        <v>333</v>
      </c>
      <c r="K253" s="668">
        <v>116215</v>
      </c>
      <c r="L253" s="668">
        <v>0.91554011470347263</v>
      </c>
      <c r="M253" s="668">
        <v>348.99399399399397</v>
      </c>
      <c r="N253" s="668">
        <v>391</v>
      </c>
      <c r="O253" s="668">
        <v>145452</v>
      </c>
      <c r="P253" s="681">
        <v>1.1458687842692381</v>
      </c>
      <c r="Q253" s="669">
        <v>372</v>
      </c>
    </row>
    <row r="254" spans="1:17" ht="14.4" customHeight="1" x14ac:dyDescent="0.3">
      <c r="A254" s="664" t="s">
        <v>543</v>
      </c>
      <c r="B254" s="665" t="s">
        <v>4365</v>
      </c>
      <c r="C254" s="665" t="s">
        <v>4224</v>
      </c>
      <c r="D254" s="665" t="s">
        <v>4726</v>
      </c>
      <c r="E254" s="665" t="s">
        <v>4727</v>
      </c>
      <c r="F254" s="668">
        <v>1</v>
      </c>
      <c r="G254" s="668">
        <v>14256</v>
      </c>
      <c r="H254" s="668">
        <v>1</v>
      </c>
      <c r="I254" s="668">
        <v>14256</v>
      </c>
      <c r="J254" s="668">
        <v>3</v>
      </c>
      <c r="K254" s="668">
        <v>43356</v>
      </c>
      <c r="L254" s="668">
        <v>3.0412457912457911</v>
      </c>
      <c r="M254" s="668">
        <v>14452</v>
      </c>
      <c r="N254" s="668">
        <v>2</v>
      </c>
      <c r="O254" s="668">
        <v>30176</v>
      </c>
      <c r="P254" s="681">
        <v>2.11672278338945</v>
      </c>
      <c r="Q254" s="669">
        <v>15088</v>
      </c>
    </row>
    <row r="255" spans="1:17" ht="14.4" customHeight="1" x14ac:dyDescent="0.3">
      <c r="A255" s="664" t="s">
        <v>543</v>
      </c>
      <c r="B255" s="665" t="s">
        <v>4365</v>
      </c>
      <c r="C255" s="665" t="s">
        <v>4224</v>
      </c>
      <c r="D255" s="665" t="s">
        <v>4728</v>
      </c>
      <c r="E255" s="665" t="s">
        <v>4729</v>
      </c>
      <c r="F255" s="668">
        <v>14</v>
      </c>
      <c r="G255" s="668">
        <v>48426</v>
      </c>
      <c r="H255" s="668">
        <v>1</v>
      </c>
      <c r="I255" s="668">
        <v>3459</v>
      </c>
      <c r="J255" s="668">
        <v>3</v>
      </c>
      <c r="K255" s="668">
        <v>10476</v>
      </c>
      <c r="L255" s="668">
        <v>0.21633007062321893</v>
      </c>
      <c r="M255" s="668">
        <v>3492</v>
      </c>
      <c r="N255" s="668">
        <v>7</v>
      </c>
      <c r="O255" s="668">
        <v>25284</v>
      </c>
      <c r="P255" s="681">
        <v>0.52211621856027757</v>
      </c>
      <c r="Q255" s="669">
        <v>3612</v>
      </c>
    </row>
    <row r="256" spans="1:17" ht="14.4" customHeight="1" x14ac:dyDescent="0.3">
      <c r="A256" s="664" t="s">
        <v>543</v>
      </c>
      <c r="B256" s="665" t="s">
        <v>4365</v>
      </c>
      <c r="C256" s="665" t="s">
        <v>4224</v>
      </c>
      <c r="D256" s="665" t="s">
        <v>4730</v>
      </c>
      <c r="E256" s="665" t="s">
        <v>4731</v>
      </c>
      <c r="F256" s="668">
        <v>56</v>
      </c>
      <c r="G256" s="668">
        <v>0</v>
      </c>
      <c r="H256" s="668"/>
      <c r="I256" s="668">
        <v>0</v>
      </c>
      <c r="J256" s="668">
        <v>29</v>
      </c>
      <c r="K256" s="668">
        <v>0</v>
      </c>
      <c r="L256" s="668"/>
      <c r="M256" s="668">
        <v>0</v>
      </c>
      <c r="N256" s="668">
        <v>40</v>
      </c>
      <c r="O256" s="668">
        <v>0</v>
      </c>
      <c r="P256" s="681"/>
      <c r="Q256" s="669">
        <v>0</v>
      </c>
    </row>
    <row r="257" spans="1:17" ht="14.4" customHeight="1" x14ac:dyDescent="0.3">
      <c r="A257" s="664" t="s">
        <v>543</v>
      </c>
      <c r="B257" s="665" t="s">
        <v>4365</v>
      </c>
      <c r="C257" s="665" t="s">
        <v>4224</v>
      </c>
      <c r="D257" s="665" t="s">
        <v>4732</v>
      </c>
      <c r="E257" s="665" t="s">
        <v>4733</v>
      </c>
      <c r="F257" s="668">
        <v>194</v>
      </c>
      <c r="G257" s="668">
        <v>197686</v>
      </c>
      <c r="H257" s="668">
        <v>1</v>
      </c>
      <c r="I257" s="668">
        <v>1019</v>
      </c>
      <c r="J257" s="668">
        <v>106</v>
      </c>
      <c r="K257" s="668">
        <v>109074</v>
      </c>
      <c r="L257" s="668">
        <v>0.55175379136610581</v>
      </c>
      <c r="M257" s="668">
        <v>1029</v>
      </c>
      <c r="N257" s="668">
        <v>160</v>
      </c>
      <c r="O257" s="668">
        <v>170400</v>
      </c>
      <c r="P257" s="681">
        <v>0.86197302793318697</v>
      </c>
      <c r="Q257" s="669">
        <v>1065</v>
      </c>
    </row>
    <row r="258" spans="1:17" ht="14.4" customHeight="1" x14ac:dyDescent="0.3">
      <c r="A258" s="664" t="s">
        <v>543</v>
      </c>
      <c r="B258" s="665" t="s">
        <v>4365</v>
      </c>
      <c r="C258" s="665" t="s">
        <v>4224</v>
      </c>
      <c r="D258" s="665" t="s">
        <v>4734</v>
      </c>
      <c r="E258" s="665" t="s">
        <v>4735</v>
      </c>
      <c r="F258" s="668">
        <v>4</v>
      </c>
      <c r="G258" s="668">
        <v>14284</v>
      </c>
      <c r="H258" s="668">
        <v>1</v>
      </c>
      <c r="I258" s="668">
        <v>3571</v>
      </c>
      <c r="J258" s="668">
        <v>3</v>
      </c>
      <c r="K258" s="668">
        <v>10860</v>
      </c>
      <c r="L258" s="668">
        <v>0.76029123494819373</v>
      </c>
      <c r="M258" s="668">
        <v>3620</v>
      </c>
      <c r="N258" s="668">
        <v>2</v>
      </c>
      <c r="O258" s="668">
        <v>7482</v>
      </c>
      <c r="P258" s="681">
        <v>0.52380285634276114</v>
      </c>
      <c r="Q258" s="669">
        <v>3741</v>
      </c>
    </row>
    <row r="259" spans="1:17" ht="14.4" customHeight="1" x14ac:dyDescent="0.3">
      <c r="A259" s="664" t="s">
        <v>543</v>
      </c>
      <c r="B259" s="665" t="s">
        <v>4365</v>
      </c>
      <c r="C259" s="665" t="s">
        <v>4224</v>
      </c>
      <c r="D259" s="665" t="s">
        <v>4305</v>
      </c>
      <c r="E259" s="665" t="s">
        <v>4306</v>
      </c>
      <c r="F259" s="668">
        <v>6</v>
      </c>
      <c r="G259" s="668">
        <v>1062</v>
      </c>
      <c r="H259" s="668">
        <v>1</v>
      </c>
      <c r="I259" s="668">
        <v>177</v>
      </c>
      <c r="J259" s="668">
        <v>9</v>
      </c>
      <c r="K259" s="668">
        <v>1611</v>
      </c>
      <c r="L259" s="668">
        <v>1.5169491525423728</v>
      </c>
      <c r="M259" s="668">
        <v>179</v>
      </c>
      <c r="N259" s="668">
        <v>12</v>
      </c>
      <c r="O259" s="668">
        <v>2196</v>
      </c>
      <c r="P259" s="681">
        <v>2.0677966101694913</v>
      </c>
      <c r="Q259" s="669">
        <v>183</v>
      </c>
    </row>
    <row r="260" spans="1:17" ht="14.4" customHeight="1" x14ac:dyDescent="0.3">
      <c r="A260" s="664" t="s">
        <v>543</v>
      </c>
      <c r="B260" s="665" t="s">
        <v>4365</v>
      </c>
      <c r="C260" s="665" t="s">
        <v>4224</v>
      </c>
      <c r="D260" s="665" t="s">
        <v>590</v>
      </c>
      <c r="E260" s="665" t="s">
        <v>4736</v>
      </c>
      <c r="F260" s="668">
        <v>24</v>
      </c>
      <c r="G260" s="668">
        <v>45408</v>
      </c>
      <c r="H260" s="668">
        <v>1</v>
      </c>
      <c r="I260" s="668">
        <v>1892</v>
      </c>
      <c r="J260" s="668">
        <v>17</v>
      </c>
      <c r="K260" s="668">
        <v>32504</v>
      </c>
      <c r="L260" s="668">
        <v>0.71582100070472165</v>
      </c>
      <c r="M260" s="668">
        <v>1912</v>
      </c>
      <c r="N260" s="668">
        <v>34</v>
      </c>
      <c r="O260" s="668">
        <v>67312</v>
      </c>
      <c r="P260" s="681">
        <v>1.4823819591261451</v>
      </c>
      <c r="Q260" s="669">
        <v>1979.7647058823529</v>
      </c>
    </row>
    <row r="261" spans="1:17" ht="14.4" customHeight="1" x14ac:dyDescent="0.3">
      <c r="A261" s="664" t="s">
        <v>543</v>
      </c>
      <c r="B261" s="665" t="s">
        <v>4365</v>
      </c>
      <c r="C261" s="665" t="s">
        <v>4224</v>
      </c>
      <c r="D261" s="665" t="s">
        <v>4307</v>
      </c>
      <c r="E261" s="665" t="s">
        <v>4308</v>
      </c>
      <c r="F261" s="668">
        <v>1</v>
      </c>
      <c r="G261" s="668">
        <v>628</v>
      </c>
      <c r="H261" s="668">
        <v>1</v>
      </c>
      <c r="I261" s="668">
        <v>628</v>
      </c>
      <c r="J261" s="668">
        <v>1</v>
      </c>
      <c r="K261" s="668">
        <v>635</v>
      </c>
      <c r="L261" s="668">
        <v>1.0111464968152866</v>
      </c>
      <c r="M261" s="668">
        <v>635</v>
      </c>
      <c r="N261" s="668">
        <v>1</v>
      </c>
      <c r="O261" s="668">
        <v>648</v>
      </c>
      <c r="P261" s="681">
        <v>1.0318471337579618</v>
      </c>
      <c r="Q261" s="669">
        <v>648</v>
      </c>
    </row>
    <row r="262" spans="1:17" ht="14.4" customHeight="1" x14ac:dyDescent="0.3">
      <c r="A262" s="664" t="s">
        <v>543</v>
      </c>
      <c r="B262" s="665" t="s">
        <v>4365</v>
      </c>
      <c r="C262" s="665" t="s">
        <v>4224</v>
      </c>
      <c r="D262" s="665" t="s">
        <v>4309</v>
      </c>
      <c r="E262" s="665" t="s">
        <v>4310</v>
      </c>
      <c r="F262" s="668"/>
      <c r="G262" s="668"/>
      <c r="H262" s="668"/>
      <c r="I262" s="668"/>
      <c r="J262" s="668"/>
      <c r="K262" s="668"/>
      <c r="L262" s="668"/>
      <c r="M262" s="668"/>
      <c r="N262" s="668">
        <v>1</v>
      </c>
      <c r="O262" s="668">
        <v>1307</v>
      </c>
      <c r="P262" s="681"/>
      <c r="Q262" s="669">
        <v>1307</v>
      </c>
    </row>
    <row r="263" spans="1:17" ht="14.4" customHeight="1" x14ac:dyDescent="0.3">
      <c r="A263" s="664" t="s">
        <v>543</v>
      </c>
      <c r="B263" s="665" t="s">
        <v>4365</v>
      </c>
      <c r="C263" s="665" t="s">
        <v>4224</v>
      </c>
      <c r="D263" s="665" t="s">
        <v>4737</v>
      </c>
      <c r="E263" s="665" t="s">
        <v>4738</v>
      </c>
      <c r="F263" s="668">
        <v>13</v>
      </c>
      <c r="G263" s="668">
        <v>27833</v>
      </c>
      <c r="H263" s="668">
        <v>1</v>
      </c>
      <c r="I263" s="668">
        <v>2141</v>
      </c>
      <c r="J263" s="668">
        <v>10</v>
      </c>
      <c r="K263" s="668">
        <v>21550</v>
      </c>
      <c r="L263" s="668">
        <v>0.77426076959005496</v>
      </c>
      <c r="M263" s="668">
        <v>2155</v>
      </c>
      <c r="N263" s="668">
        <v>10</v>
      </c>
      <c r="O263" s="668">
        <v>22260</v>
      </c>
      <c r="P263" s="681">
        <v>0.79977005712643268</v>
      </c>
      <c r="Q263" s="669">
        <v>2226</v>
      </c>
    </row>
    <row r="264" spans="1:17" ht="14.4" customHeight="1" x14ac:dyDescent="0.3">
      <c r="A264" s="664" t="s">
        <v>543</v>
      </c>
      <c r="B264" s="665" t="s">
        <v>4365</v>
      </c>
      <c r="C264" s="665" t="s">
        <v>4224</v>
      </c>
      <c r="D264" s="665" t="s">
        <v>4739</v>
      </c>
      <c r="E264" s="665" t="s">
        <v>4740</v>
      </c>
      <c r="F264" s="668">
        <v>4</v>
      </c>
      <c r="G264" s="668">
        <v>40816</v>
      </c>
      <c r="H264" s="668">
        <v>1</v>
      </c>
      <c r="I264" s="668">
        <v>10204</v>
      </c>
      <c r="J264" s="668">
        <v>5</v>
      </c>
      <c r="K264" s="668">
        <v>51610</v>
      </c>
      <c r="L264" s="668">
        <v>1.2644551156409252</v>
      </c>
      <c r="M264" s="668">
        <v>10322</v>
      </c>
      <c r="N264" s="668">
        <v>4</v>
      </c>
      <c r="O264" s="668">
        <v>42812</v>
      </c>
      <c r="P264" s="681">
        <v>1.0489023912191298</v>
      </c>
      <c r="Q264" s="669">
        <v>10703</v>
      </c>
    </row>
    <row r="265" spans="1:17" ht="14.4" customHeight="1" x14ac:dyDescent="0.3">
      <c r="A265" s="664" t="s">
        <v>543</v>
      </c>
      <c r="B265" s="665" t="s">
        <v>4365</v>
      </c>
      <c r="C265" s="665" t="s">
        <v>4224</v>
      </c>
      <c r="D265" s="665" t="s">
        <v>4741</v>
      </c>
      <c r="E265" s="665" t="s">
        <v>4742</v>
      </c>
      <c r="F265" s="668">
        <v>1</v>
      </c>
      <c r="G265" s="668">
        <v>3117</v>
      </c>
      <c r="H265" s="668">
        <v>1</v>
      </c>
      <c r="I265" s="668">
        <v>3117</v>
      </c>
      <c r="J265" s="668">
        <v>2</v>
      </c>
      <c r="K265" s="668">
        <v>6260</v>
      </c>
      <c r="L265" s="668">
        <v>2.0083413538658967</v>
      </c>
      <c r="M265" s="668">
        <v>3130</v>
      </c>
      <c r="N265" s="668">
        <v>1</v>
      </c>
      <c r="O265" s="668">
        <v>3178</v>
      </c>
      <c r="P265" s="681">
        <v>1.0195700994546038</v>
      </c>
      <c r="Q265" s="669">
        <v>3178</v>
      </c>
    </row>
    <row r="266" spans="1:17" ht="14.4" customHeight="1" x14ac:dyDescent="0.3">
      <c r="A266" s="664" t="s">
        <v>543</v>
      </c>
      <c r="B266" s="665" t="s">
        <v>4365</v>
      </c>
      <c r="C266" s="665" t="s">
        <v>4224</v>
      </c>
      <c r="D266" s="665" t="s">
        <v>4743</v>
      </c>
      <c r="E266" s="665" t="s">
        <v>4744</v>
      </c>
      <c r="F266" s="668">
        <v>6</v>
      </c>
      <c r="G266" s="668">
        <v>42582</v>
      </c>
      <c r="H266" s="668">
        <v>1</v>
      </c>
      <c r="I266" s="668">
        <v>7097</v>
      </c>
      <c r="J266" s="668">
        <v>3</v>
      </c>
      <c r="K266" s="668">
        <v>21558</v>
      </c>
      <c r="L266" s="668">
        <v>0.50627025503733969</v>
      </c>
      <c r="M266" s="668">
        <v>7186</v>
      </c>
      <c r="N266" s="668">
        <v>2</v>
      </c>
      <c r="O266" s="668">
        <v>14944</v>
      </c>
      <c r="P266" s="681">
        <v>0.3509464092809168</v>
      </c>
      <c r="Q266" s="669">
        <v>7472</v>
      </c>
    </row>
    <row r="267" spans="1:17" ht="14.4" customHeight="1" x14ac:dyDescent="0.3">
      <c r="A267" s="664" t="s">
        <v>543</v>
      </c>
      <c r="B267" s="665" t="s">
        <v>4365</v>
      </c>
      <c r="C267" s="665" t="s">
        <v>4224</v>
      </c>
      <c r="D267" s="665" t="s">
        <v>4745</v>
      </c>
      <c r="E267" s="665" t="s">
        <v>4746</v>
      </c>
      <c r="F267" s="668">
        <v>3</v>
      </c>
      <c r="G267" s="668">
        <v>25833</v>
      </c>
      <c r="H267" s="668">
        <v>1</v>
      </c>
      <c r="I267" s="668">
        <v>8611</v>
      </c>
      <c r="J267" s="668">
        <v>1</v>
      </c>
      <c r="K267" s="668">
        <v>8684</v>
      </c>
      <c r="L267" s="668">
        <v>0.33615917624743546</v>
      </c>
      <c r="M267" s="668">
        <v>8684</v>
      </c>
      <c r="N267" s="668">
        <v>2</v>
      </c>
      <c r="O267" s="668">
        <v>17846</v>
      </c>
      <c r="P267" s="681">
        <v>0.69082181705570389</v>
      </c>
      <c r="Q267" s="669">
        <v>8923</v>
      </c>
    </row>
    <row r="268" spans="1:17" ht="14.4" customHeight="1" x14ac:dyDescent="0.3">
      <c r="A268" s="664" t="s">
        <v>543</v>
      </c>
      <c r="B268" s="665" t="s">
        <v>4365</v>
      </c>
      <c r="C268" s="665" t="s">
        <v>4224</v>
      </c>
      <c r="D268" s="665" t="s">
        <v>4747</v>
      </c>
      <c r="E268" s="665" t="s">
        <v>4748</v>
      </c>
      <c r="F268" s="668">
        <v>19</v>
      </c>
      <c r="G268" s="668">
        <v>60895</v>
      </c>
      <c r="H268" s="668">
        <v>1</v>
      </c>
      <c r="I268" s="668">
        <v>3205</v>
      </c>
      <c r="J268" s="668">
        <v>18</v>
      </c>
      <c r="K268" s="668">
        <v>58050</v>
      </c>
      <c r="L268" s="668">
        <v>0.95328023647261684</v>
      </c>
      <c r="M268" s="668">
        <v>3225</v>
      </c>
      <c r="N268" s="668">
        <v>19</v>
      </c>
      <c r="O268" s="668">
        <v>62643</v>
      </c>
      <c r="P268" s="681">
        <v>1.0287051482059282</v>
      </c>
      <c r="Q268" s="669">
        <v>3297</v>
      </c>
    </row>
    <row r="269" spans="1:17" ht="14.4" customHeight="1" x14ac:dyDescent="0.3">
      <c r="A269" s="664" t="s">
        <v>543</v>
      </c>
      <c r="B269" s="665" t="s">
        <v>4365</v>
      </c>
      <c r="C269" s="665" t="s">
        <v>4224</v>
      </c>
      <c r="D269" s="665" t="s">
        <v>4749</v>
      </c>
      <c r="E269" s="665" t="s">
        <v>4750</v>
      </c>
      <c r="F269" s="668">
        <v>1</v>
      </c>
      <c r="G269" s="668">
        <v>8821</v>
      </c>
      <c r="H269" s="668">
        <v>1</v>
      </c>
      <c r="I269" s="668">
        <v>8821</v>
      </c>
      <c r="J269" s="668">
        <v>1</v>
      </c>
      <c r="K269" s="668">
        <v>8924</v>
      </c>
      <c r="L269" s="668">
        <v>1.0116766806484525</v>
      </c>
      <c r="M269" s="668">
        <v>8924</v>
      </c>
      <c r="N269" s="668">
        <v>3</v>
      </c>
      <c r="O269" s="668">
        <v>27777</v>
      </c>
      <c r="P269" s="681">
        <v>3.1489627026414237</v>
      </c>
      <c r="Q269" s="669">
        <v>9259</v>
      </c>
    </row>
    <row r="270" spans="1:17" ht="14.4" customHeight="1" x14ac:dyDescent="0.3">
      <c r="A270" s="664" t="s">
        <v>543</v>
      </c>
      <c r="B270" s="665" t="s">
        <v>4365</v>
      </c>
      <c r="C270" s="665" t="s">
        <v>4224</v>
      </c>
      <c r="D270" s="665" t="s">
        <v>4751</v>
      </c>
      <c r="E270" s="665" t="s">
        <v>4752</v>
      </c>
      <c r="F270" s="668">
        <v>2</v>
      </c>
      <c r="G270" s="668">
        <v>10404</v>
      </c>
      <c r="H270" s="668">
        <v>1</v>
      </c>
      <c r="I270" s="668">
        <v>5202</v>
      </c>
      <c r="J270" s="668">
        <v>2</v>
      </c>
      <c r="K270" s="668">
        <v>10502</v>
      </c>
      <c r="L270" s="668">
        <v>1.0094194540561323</v>
      </c>
      <c r="M270" s="668">
        <v>5251</v>
      </c>
      <c r="N270" s="668">
        <v>9</v>
      </c>
      <c r="O270" s="668">
        <v>48888</v>
      </c>
      <c r="P270" s="681">
        <v>4.6989619377162626</v>
      </c>
      <c r="Q270" s="669">
        <v>5432</v>
      </c>
    </row>
    <row r="271" spans="1:17" ht="14.4" customHeight="1" x14ac:dyDescent="0.3">
      <c r="A271" s="664" t="s">
        <v>543</v>
      </c>
      <c r="B271" s="665" t="s">
        <v>4365</v>
      </c>
      <c r="C271" s="665" t="s">
        <v>4224</v>
      </c>
      <c r="D271" s="665" t="s">
        <v>4753</v>
      </c>
      <c r="E271" s="665" t="s">
        <v>4754</v>
      </c>
      <c r="F271" s="668">
        <v>4</v>
      </c>
      <c r="G271" s="668">
        <v>11152</v>
      </c>
      <c r="H271" s="668">
        <v>1</v>
      </c>
      <c r="I271" s="668">
        <v>2788</v>
      </c>
      <c r="J271" s="668">
        <v>3</v>
      </c>
      <c r="K271" s="668">
        <v>8493</v>
      </c>
      <c r="L271" s="668">
        <v>0.76156743185078912</v>
      </c>
      <c r="M271" s="668">
        <v>2831</v>
      </c>
      <c r="N271" s="668">
        <v>3</v>
      </c>
      <c r="O271" s="668">
        <v>8964</v>
      </c>
      <c r="P271" s="681">
        <v>0.80380200860832141</v>
      </c>
      <c r="Q271" s="669">
        <v>2988</v>
      </c>
    </row>
    <row r="272" spans="1:17" ht="14.4" customHeight="1" x14ac:dyDescent="0.3">
      <c r="A272" s="664" t="s">
        <v>543</v>
      </c>
      <c r="B272" s="665" t="s">
        <v>4365</v>
      </c>
      <c r="C272" s="665" t="s">
        <v>4224</v>
      </c>
      <c r="D272" s="665" t="s">
        <v>4755</v>
      </c>
      <c r="E272" s="665" t="s">
        <v>4756</v>
      </c>
      <c r="F272" s="668">
        <v>58</v>
      </c>
      <c r="G272" s="668">
        <v>17806</v>
      </c>
      <c r="H272" s="668">
        <v>1</v>
      </c>
      <c r="I272" s="668">
        <v>307</v>
      </c>
      <c r="J272" s="668">
        <v>41</v>
      </c>
      <c r="K272" s="668">
        <v>12669</v>
      </c>
      <c r="L272" s="668">
        <v>0.71150174098618446</v>
      </c>
      <c r="M272" s="668">
        <v>309</v>
      </c>
      <c r="N272" s="668">
        <v>58</v>
      </c>
      <c r="O272" s="668">
        <v>18792</v>
      </c>
      <c r="P272" s="681">
        <v>1.0553745928338762</v>
      </c>
      <c r="Q272" s="669">
        <v>324</v>
      </c>
    </row>
    <row r="273" spans="1:17" ht="14.4" customHeight="1" x14ac:dyDescent="0.3">
      <c r="A273" s="664" t="s">
        <v>543</v>
      </c>
      <c r="B273" s="665" t="s">
        <v>4365</v>
      </c>
      <c r="C273" s="665" t="s">
        <v>4224</v>
      </c>
      <c r="D273" s="665" t="s">
        <v>4757</v>
      </c>
      <c r="E273" s="665" t="s">
        <v>4758</v>
      </c>
      <c r="F273" s="668">
        <v>22</v>
      </c>
      <c r="G273" s="668">
        <v>76956</v>
      </c>
      <c r="H273" s="668">
        <v>1</v>
      </c>
      <c r="I273" s="668">
        <v>3498</v>
      </c>
      <c r="J273" s="668">
        <v>29</v>
      </c>
      <c r="K273" s="668">
        <v>102312</v>
      </c>
      <c r="L273" s="668">
        <v>1.3294869795727429</v>
      </c>
      <c r="M273" s="668">
        <v>3528</v>
      </c>
      <c r="N273" s="668">
        <v>27</v>
      </c>
      <c r="O273" s="668">
        <v>98199</v>
      </c>
      <c r="P273" s="681">
        <v>1.2760408545142679</v>
      </c>
      <c r="Q273" s="669">
        <v>3637</v>
      </c>
    </row>
    <row r="274" spans="1:17" ht="14.4" customHeight="1" x14ac:dyDescent="0.3">
      <c r="A274" s="664" t="s">
        <v>543</v>
      </c>
      <c r="B274" s="665" t="s">
        <v>4365</v>
      </c>
      <c r="C274" s="665" t="s">
        <v>4224</v>
      </c>
      <c r="D274" s="665" t="s">
        <v>4759</v>
      </c>
      <c r="E274" s="665" t="s">
        <v>4760</v>
      </c>
      <c r="F274" s="668">
        <v>25</v>
      </c>
      <c r="G274" s="668">
        <v>61125</v>
      </c>
      <c r="H274" s="668">
        <v>1</v>
      </c>
      <c r="I274" s="668">
        <v>2445</v>
      </c>
      <c r="J274" s="668">
        <v>34</v>
      </c>
      <c r="K274" s="668">
        <v>83810</v>
      </c>
      <c r="L274" s="668">
        <v>1.3711247443762782</v>
      </c>
      <c r="M274" s="668">
        <v>2465</v>
      </c>
      <c r="N274" s="668">
        <v>27</v>
      </c>
      <c r="O274" s="668">
        <v>68499</v>
      </c>
      <c r="P274" s="681">
        <v>1.1206380368098159</v>
      </c>
      <c r="Q274" s="669">
        <v>2537</v>
      </c>
    </row>
    <row r="275" spans="1:17" ht="14.4" customHeight="1" x14ac:dyDescent="0.3">
      <c r="A275" s="664" t="s">
        <v>543</v>
      </c>
      <c r="B275" s="665" t="s">
        <v>4365</v>
      </c>
      <c r="C275" s="665" t="s">
        <v>4224</v>
      </c>
      <c r="D275" s="665" t="s">
        <v>4761</v>
      </c>
      <c r="E275" s="665" t="s">
        <v>4762</v>
      </c>
      <c r="F275" s="668">
        <v>1</v>
      </c>
      <c r="G275" s="668">
        <v>8058</v>
      </c>
      <c r="H275" s="668">
        <v>1</v>
      </c>
      <c r="I275" s="668">
        <v>8058</v>
      </c>
      <c r="J275" s="668"/>
      <c r="K275" s="668"/>
      <c r="L275" s="668"/>
      <c r="M275" s="668"/>
      <c r="N275" s="668">
        <v>1</v>
      </c>
      <c r="O275" s="668">
        <v>8432</v>
      </c>
      <c r="P275" s="681">
        <v>1.0464135021097047</v>
      </c>
      <c r="Q275" s="669">
        <v>8432</v>
      </c>
    </row>
    <row r="276" spans="1:17" ht="14.4" customHeight="1" x14ac:dyDescent="0.3">
      <c r="A276" s="664" t="s">
        <v>543</v>
      </c>
      <c r="B276" s="665" t="s">
        <v>4365</v>
      </c>
      <c r="C276" s="665" t="s">
        <v>4224</v>
      </c>
      <c r="D276" s="665" t="s">
        <v>4763</v>
      </c>
      <c r="E276" s="665" t="s">
        <v>4764</v>
      </c>
      <c r="F276" s="668">
        <v>6</v>
      </c>
      <c r="G276" s="668">
        <v>53778</v>
      </c>
      <c r="H276" s="668">
        <v>1</v>
      </c>
      <c r="I276" s="668">
        <v>8963</v>
      </c>
      <c r="J276" s="668">
        <v>9</v>
      </c>
      <c r="K276" s="668">
        <v>81468</v>
      </c>
      <c r="L276" s="668">
        <v>1.514894566551378</v>
      </c>
      <c r="M276" s="668">
        <v>9052</v>
      </c>
      <c r="N276" s="668">
        <v>7</v>
      </c>
      <c r="O276" s="668">
        <v>65366</v>
      </c>
      <c r="P276" s="681">
        <v>1.2154784484361636</v>
      </c>
      <c r="Q276" s="669">
        <v>9338</v>
      </c>
    </row>
    <row r="277" spans="1:17" ht="14.4" customHeight="1" x14ac:dyDescent="0.3">
      <c r="A277" s="664" t="s">
        <v>543</v>
      </c>
      <c r="B277" s="665" t="s">
        <v>4365</v>
      </c>
      <c r="C277" s="665" t="s">
        <v>4224</v>
      </c>
      <c r="D277" s="665" t="s">
        <v>4765</v>
      </c>
      <c r="E277" s="665" t="s">
        <v>4766</v>
      </c>
      <c r="F277" s="668">
        <v>9</v>
      </c>
      <c r="G277" s="668">
        <v>40743</v>
      </c>
      <c r="H277" s="668">
        <v>1</v>
      </c>
      <c r="I277" s="668">
        <v>4527</v>
      </c>
      <c r="J277" s="668">
        <v>6</v>
      </c>
      <c r="K277" s="668">
        <v>27342</v>
      </c>
      <c r="L277" s="668">
        <v>0.67108460349017007</v>
      </c>
      <c r="M277" s="668">
        <v>4557</v>
      </c>
      <c r="N277" s="668">
        <v>10</v>
      </c>
      <c r="O277" s="668">
        <v>46660</v>
      </c>
      <c r="P277" s="681">
        <v>1.1452274010259431</v>
      </c>
      <c r="Q277" s="669">
        <v>4666</v>
      </c>
    </row>
    <row r="278" spans="1:17" ht="14.4" customHeight="1" x14ac:dyDescent="0.3">
      <c r="A278" s="664" t="s">
        <v>543</v>
      </c>
      <c r="B278" s="665" t="s">
        <v>4365</v>
      </c>
      <c r="C278" s="665" t="s">
        <v>4224</v>
      </c>
      <c r="D278" s="665" t="s">
        <v>4767</v>
      </c>
      <c r="E278" s="665" t="s">
        <v>4768</v>
      </c>
      <c r="F278" s="668">
        <v>2</v>
      </c>
      <c r="G278" s="668">
        <v>3792</v>
      </c>
      <c r="H278" s="668">
        <v>1</v>
      </c>
      <c r="I278" s="668">
        <v>1896</v>
      </c>
      <c r="J278" s="668">
        <v>2</v>
      </c>
      <c r="K278" s="668">
        <v>3820</v>
      </c>
      <c r="L278" s="668">
        <v>1.0073839662447257</v>
      </c>
      <c r="M278" s="668">
        <v>1910</v>
      </c>
      <c r="N278" s="668"/>
      <c r="O278" s="668"/>
      <c r="P278" s="681"/>
      <c r="Q278" s="669"/>
    </row>
    <row r="279" spans="1:17" ht="14.4" customHeight="1" x14ac:dyDescent="0.3">
      <c r="A279" s="664" t="s">
        <v>543</v>
      </c>
      <c r="B279" s="665" t="s">
        <v>4365</v>
      </c>
      <c r="C279" s="665" t="s">
        <v>4224</v>
      </c>
      <c r="D279" s="665" t="s">
        <v>4769</v>
      </c>
      <c r="E279" s="665" t="s">
        <v>4770</v>
      </c>
      <c r="F279" s="668">
        <v>2</v>
      </c>
      <c r="G279" s="668">
        <v>258</v>
      </c>
      <c r="H279" s="668">
        <v>1</v>
      </c>
      <c r="I279" s="668">
        <v>129</v>
      </c>
      <c r="J279" s="668">
        <v>2</v>
      </c>
      <c r="K279" s="668">
        <v>262</v>
      </c>
      <c r="L279" s="668">
        <v>1.0155038759689923</v>
      </c>
      <c r="M279" s="668">
        <v>131</v>
      </c>
      <c r="N279" s="668">
        <v>5</v>
      </c>
      <c r="O279" s="668">
        <v>675</v>
      </c>
      <c r="P279" s="681">
        <v>2.6162790697674421</v>
      </c>
      <c r="Q279" s="669">
        <v>135</v>
      </c>
    </row>
    <row r="280" spans="1:17" ht="14.4" customHeight="1" x14ac:dyDescent="0.3">
      <c r="A280" s="664" t="s">
        <v>543</v>
      </c>
      <c r="B280" s="665" t="s">
        <v>4365</v>
      </c>
      <c r="C280" s="665" t="s">
        <v>4224</v>
      </c>
      <c r="D280" s="665" t="s">
        <v>4771</v>
      </c>
      <c r="E280" s="665" t="s">
        <v>4772</v>
      </c>
      <c r="F280" s="668">
        <v>5</v>
      </c>
      <c r="G280" s="668">
        <v>40960</v>
      </c>
      <c r="H280" s="668">
        <v>1</v>
      </c>
      <c r="I280" s="668">
        <v>8192</v>
      </c>
      <c r="J280" s="668">
        <v>3</v>
      </c>
      <c r="K280" s="668">
        <v>24930</v>
      </c>
      <c r="L280" s="668">
        <v>0.608642578125</v>
      </c>
      <c r="M280" s="668">
        <v>8310</v>
      </c>
      <c r="N280" s="668">
        <v>3</v>
      </c>
      <c r="O280" s="668">
        <v>25803</v>
      </c>
      <c r="P280" s="681">
        <v>0.62995605468750004</v>
      </c>
      <c r="Q280" s="669">
        <v>8601</v>
      </c>
    </row>
    <row r="281" spans="1:17" ht="14.4" customHeight="1" x14ac:dyDescent="0.3">
      <c r="A281" s="664" t="s">
        <v>543</v>
      </c>
      <c r="B281" s="665" t="s">
        <v>4365</v>
      </c>
      <c r="C281" s="665" t="s">
        <v>4224</v>
      </c>
      <c r="D281" s="665" t="s">
        <v>4773</v>
      </c>
      <c r="E281" s="665" t="s">
        <v>4774</v>
      </c>
      <c r="F281" s="668">
        <v>1</v>
      </c>
      <c r="G281" s="668">
        <v>11811</v>
      </c>
      <c r="H281" s="668">
        <v>1</v>
      </c>
      <c r="I281" s="668">
        <v>11811</v>
      </c>
      <c r="J281" s="668">
        <v>6</v>
      </c>
      <c r="K281" s="668">
        <v>71748</v>
      </c>
      <c r="L281" s="668">
        <v>6.0746761493522987</v>
      </c>
      <c r="M281" s="668">
        <v>11958</v>
      </c>
      <c r="N281" s="668">
        <v>3</v>
      </c>
      <c r="O281" s="668">
        <v>37305</v>
      </c>
      <c r="P281" s="681">
        <v>3.1584963169926339</v>
      </c>
      <c r="Q281" s="669">
        <v>12435</v>
      </c>
    </row>
    <row r="282" spans="1:17" ht="14.4" customHeight="1" x14ac:dyDescent="0.3">
      <c r="A282" s="664" t="s">
        <v>543</v>
      </c>
      <c r="B282" s="665" t="s">
        <v>4365</v>
      </c>
      <c r="C282" s="665" t="s">
        <v>4224</v>
      </c>
      <c r="D282" s="665" t="s">
        <v>4775</v>
      </c>
      <c r="E282" s="665" t="s">
        <v>4776</v>
      </c>
      <c r="F282" s="668">
        <v>4</v>
      </c>
      <c r="G282" s="668">
        <v>9324</v>
      </c>
      <c r="H282" s="668">
        <v>1</v>
      </c>
      <c r="I282" s="668">
        <v>2331</v>
      </c>
      <c r="J282" s="668">
        <v>6</v>
      </c>
      <c r="K282" s="668">
        <v>14106</v>
      </c>
      <c r="L282" s="668">
        <v>1.5128700128700128</v>
      </c>
      <c r="M282" s="668">
        <v>2351</v>
      </c>
      <c r="N282" s="668">
        <v>4</v>
      </c>
      <c r="O282" s="668">
        <v>9692</v>
      </c>
      <c r="P282" s="681">
        <v>1.0394680394680396</v>
      </c>
      <c r="Q282" s="669">
        <v>2423</v>
      </c>
    </row>
    <row r="283" spans="1:17" ht="14.4" customHeight="1" x14ac:dyDescent="0.3">
      <c r="A283" s="664" t="s">
        <v>543</v>
      </c>
      <c r="B283" s="665" t="s">
        <v>4365</v>
      </c>
      <c r="C283" s="665" t="s">
        <v>4224</v>
      </c>
      <c r="D283" s="665" t="s">
        <v>4777</v>
      </c>
      <c r="E283" s="665" t="s">
        <v>4778</v>
      </c>
      <c r="F283" s="668"/>
      <c r="G283" s="668"/>
      <c r="H283" s="668"/>
      <c r="I283" s="668"/>
      <c r="J283" s="668">
        <v>2</v>
      </c>
      <c r="K283" s="668">
        <v>32076</v>
      </c>
      <c r="L283" s="668"/>
      <c r="M283" s="668">
        <v>16038</v>
      </c>
      <c r="N283" s="668"/>
      <c r="O283" s="668"/>
      <c r="P283" s="681"/>
      <c r="Q283" s="669"/>
    </row>
    <row r="284" spans="1:17" ht="14.4" customHeight="1" x14ac:dyDescent="0.3">
      <c r="A284" s="664" t="s">
        <v>543</v>
      </c>
      <c r="B284" s="665" t="s">
        <v>4365</v>
      </c>
      <c r="C284" s="665" t="s">
        <v>4224</v>
      </c>
      <c r="D284" s="665" t="s">
        <v>4779</v>
      </c>
      <c r="E284" s="665" t="s">
        <v>4780</v>
      </c>
      <c r="F284" s="668">
        <v>4</v>
      </c>
      <c r="G284" s="668">
        <v>20392</v>
      </c>
      <c r="H284" s="668">
        <v>1</v>
      </c>
      <c r="I284" s="668">
        <v>5098</v>
      </c>
      <c r="J284" s="668">
        <v>9</v>
      </c>
      <c r="K284" s="668">
        <v>46233</v>
      </c>
      <c r="L284" s="668">
        <v>2.2672126324048647</v>
      </c>
      <c r="M284" s="668">
        <v>5137</v>
      </c>
      <c r="N284" s="668">
        <v>4</v>
      </c>
      <c r="O284" s="668">
        <v>21128</v>
      </c>
      <c r="P284" s="681">
        <v>1.0360925853275795</v>
      </c>
      <c r="Q284" s="669">
        <v>5282</v>
      </c>
    </row>
    <row r="285" spans="1:17" ht="14.4" customHeight="1" x14ac:dyDescent="0.3">
      <c r="A285" s="664" t="s">
        <v>543</v>
      </c>
      <c r="B285" s="665" t="s">
        <v>4365</v>
      </c>
      <c r="C285" s="665" t="s">
        <v>4224</v>
      </c>
      <c r="D285" s="665" t="s">
        <v>4781</v>
      </c>
      <c r="E285" s="665" t="s">
        <v>4782</v>
      </c>
      <c r="F285" s="668">
        <v>1</v>
      </c>
      <c r="G285" s="668">
        <v>8235</v>
      </c>
      <c r="H285" s="668">
        <v>1</v>
      </c>
      <c r="I285" s="668">
        <v>8235</v>
      </c>
      <c r="J285" s="668">
        <v>2</v>
      </c>
      <c r="K285" s="668">
        <v>16706</v>
      </c>
      <c r="L285" s="668">
        <v>2.0286581663630843</v>
      </c>
      <c r="M285" s="668">
        <v>8353</v>
      </c>
      <c r="N285" s="668">
        <v>1</v>
      </c>
      <c r="O285" s="668">
        <v>8734</v>
      </c>
      <c r="P285" s="681">
        <v>1.0605950212507589</v>
      </c>
      <c r="Q285" s="669">
        <v>8734</v>
      </c>
    </row>
    <row r="286" spans="1:17" ht="14.4" customHeight="1" x14ac:dyDescent="0.3">
      <c r="A286" s="664" t="s">
        <v>543</v>
      </c>
      <c r="B286" s="665" t="s">
        <v>4365</v>
      </c>
      <c r="C286" s="665" t="s">
        <v>4224</v>
      </c>
      <c r="D286" s="665" t="s">
        <v>4783</v>
      </c>
      <c r="E286" s="665" t="s">
        <v>4784</v>
      </c>
      <c r="F286" s="668">
        <v>3</v>
      </c>
      <c r="G286" s="668">
        <v>22713</v>
      </c>
      <c r="H286" s="668">
        <v>1</v>
      </c>
      <c r="I286" s="668">
        <v>7571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543</v>
      </c>
      <c r="B287" s="665" t="s">
        <v>4365</v>
      </c>
      <c r="C287" s="665" t="s">
        <v>4224</v>
      </c>
      <c r="D287" s="665" t="s">
        <v>4785</v>
      </c>
      <c r="E287" s="665" t="s">
        <v>4786</v>
      </c>
      <c r="F287" s="668">
        <v>2</v>
      </c>
      <c r="G287" s="668">
        <v>0</v>
      </c>
      <c r="H287" s="668"/>
      <c r="I287" s="668">
        <v>0</v>
      </c>
      <c r="J287" s="668">
        <v>2</v>
      </c>
      <c r="K287" s="668">
        <v>0</v>
      </c>
      <c r="L287" s="668"/>
      <c r="M287" s="668">
        <v>0</v>
      </c>
      <c r="N287" s="668">
        <v>1</v>
      </c>
      <c r="O287" s="668">
        <v>0</v>
      </c>
      <c r="P287" s="681"/>
      <c r="Q287" s="669">
        <v>0</v>
      </c>
    </row>
    <row r="288" spans="1:17" ht="14.4" customHeight="1" x14ac:dyDescent="0.3">
      <c r="A288" s="664" t="s">
        <v>543</v>
      </c>
      <c r="B288" s="665" t="s">
        <v>4365</v>
      </c>
      <c r="C288" s="665" t="s">
        <v>4224</v>
      </c>
      <c r="D288" s="665" t="s">
        <v>4787</v>
      </c>
      <c r="E288" s="665" t="s">
        <v>4788</v>
      </c>
      <c r="F288" s="668">
        <v>16</v>
      </c>
      <c r="G288" s="668">
        <v>3632</v>
      </c>
      <c r="H288" s="668">
        <v>1</v>
      </c>
      <c r="I288" s="668">
        <v>227</v>
      </c>
      <c r="J288" s="668">
        <v>67</v>
      </c>
      <c r="K288" s="668">
        <v>15343</v>
      </c>
      <c r="L288" s="668">
        <v>4.2243942731277535</v>
      </c>
      <c r="M288" s="668">
        <v>229</v>
      </c>
      <c r="N288" s="668">
        <v>22</v>
      </c>
      <c r="O288" s="668">
        <v>5170</v>
      </c>
      <c r="P288" s="681">
        <v>1.4234581497797356</v>
      </c>
      <c r="Q288" s="669">
        <v>235</v>
      </c>
    </row>
    <row r="289" spans="1:17" ht="14.4" customHeight="1" x14ac:dyDescent="0.3">
      <c r="A289" s="664" t="s">
        <v>543</v>
      </c>
      <c r="B289" s="665" t="s">
        <v>4365</v>
      </c>
      <c r="C289" s="665" t="s">
        <v>4224</v>
      </c>
      <c r="D289" s="665" t="s">
        <v>4789</v>
      </c>
      <c r="E289" s="665" t="s">
        <v>4790</v>
      </c>
      <c r="F289" s="668">
        <v>3</v>
      </c>
      <c r="G289" s="668">
        <v>26271</v>
      </c>
      <c r="H289" s="668">
        <v>1</v>
      </c>
      <c r="I289" s="668">
        <v>8757</v>
      </c>
      <c r="J289" s="668">
        <v>1</v>
      </c>
      <c r="K289" s="668">
        <v>8875</v>
      </c>
      <c r="L289" s="668">
        <v>0.33782497811274792</v>
      </c>
      <c r="M289" s="668">
        <v>8875</v>
      </c>
      <c r="N289" s="668">
        <v>3</v>
      </c>
      <c r="O289" s="668">
        <v>27768</v>
      </c>
      <c r="P289" s="681">
        <v>1.056982985040539</v>
      </c>
      <c r="Q289" s="669">
        <v>9256</v>
      </c>
    </row>
    <row r="290" spans="1:17" ht="14.4" customHeight="1" x14ac:dyDescent="0.3">
      <c r="A290" s="664" t="s">
        <v>543</v>
      </c>
      <c r="B290" s="665" t="s">
        <v>4365</v>
      </c>
      <c r="C290" s="665" t="s">
        <v>4224</v>
      </c>
      <c r="D290" s="665" t="s">
        <v>4791</v>
      </c>
      <c r="E290" s="665" t="s">
        <v>4792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4114</v>
      </c>
      <c r="P290" s="681"/>
      <c r="Q290" s="669">
        <v>4114</v>
      </c>
    </row>
    <row r="291" spans="1:17" ht="14.4" customHeight="1" x14ac:dyDescent="0.3">
      <c r="A291" s="664" t="s">
        <v>543</v>
      </c>
      <c r="B291" s="665" t="s">
        <v>4365</v>
      </c>
      <c r="C291" s="665" t="s">
        <v>4224</v>
      </c>
      <c r="D291" s="665" t="s">
        <v>4793</v>
      </c>
      <c r="E291" s="665" t="s">
        <v>4794</v>
      </c>
      <c r="F291" s="668"/>
      <c r="G291" s="668"/>
      <c r="H291" s="668"/>
      <c r="I291" s="668"/>
      <c r="J291" s="668">
        <v>1</v>
      </c>
      <c r="K291" s="668">
        <v>1316</v>
      </c>
      <c r="L291" s="668"/>
      <c r="M291" s="668">
        <v>1316</v>
      </c>
      <c r="N291" s="668">
        <v>1</v>
      </c>
      <c r="O291" s="668">
        <v>1387</v>
      </c>
      <c r="P291" s="681"/>
      <c r="Q291" s="669">
        <v>1387</v>
      </c>
    </row>
    <row r="292" spans="1:17" ht="14.4" customHeight="1" x14ac:dyDescent="0.3">
      <c r="A292" s="664" t="s">
        <v>543</v>
      </c>
      <c r="B292" s="665" t="s">
        <v>4365</v>
      </c>
      <c r="C292" s="665" t="s">
        <v>4224</v>
      </c>
      <c r="D292" s="665" t="s">
        <v>4795</v>
      </c>
      <c r="E292" s="665" t="s">
        <v>4796</v>
      </c>
      <c r="F292" s="668">
        <v>2</v>
      </c>
      <c r="G292" s="668">
        <v>22848</v>
      </c>
      <c r="H292" s="668">
        <v>1</v>
      </c>
      <c r="I292" s="668">
        <v>11424</v>
      </c>
      <c r="J292" s="668">
        <v>1</v>
      </c>
      <c r="K292" s="668">
        <v>11571</v>
      </c>
      <c r="L292" s="668">
        <v>0.5064338235294118</v>
      </c>
      <c r="M292" s="668">
        <v>11571</v>
      </c>
      <c r="N292" s="668">
        <v>1</v>
      </c>
      <c r="O292" s="668">
        <v>12048</v>
      </c>
      <c r="P292" s="681">
        <v>0.52731092436974791</v>
      </c>
      <c r="Q292" s="669">
        <v>12048</v>
      </c>
    </row>
    <row r="293" spans="1:17" ht="14.4" customHeight="1" x14ac:dyDescent="0.3">
      <c r="A293" s="664" t="s">
        <v>543</v>
      </c>
      <c r="B293" s="665" t="s">
        <v>4365</v>
      </c>
      <c r="C293" s="665" t="s">
        <v>4224</v>
      </c>
      <c r="D293" s="665" t="s">
        <v>4797</v>
      </c>
      <c r="E293" s="665" t="s">
        <v>4798</v>
      </c>
      <c r="F293" s="668"/>
      <c r="G293" s="668"/>
      <c r="H293" s="668"/>
      <c r="I293" s="668"/>
      <c r="J293" s="668">
        <v>2</v>
      </c>
      <c r="K293" s="668">
        <v>3136</v>
      </c>
      <c r="L293" s="668"/>
      <c r="M293" s="668">
        <v>1568</v>
      </c>
      <c r="N293" s="668"/>
      <c r="O293" s="668"/>
      <c r="P293" s="681"/>
      <c r="Q293" s="669"/>
    </row>
    <row r="294" spans="1:17" ht="14.4" customHeight="1" x14ac:dyDescent="0.3">
      <c r="A294" s="664" t="s">
        <v>543</v>
      </c>
      <c r="B294" s="665" t="s">
        <v>4365</v>
      </c>
      <c r="C294" s="665" t="s">
        <v>4224</v>
      </c>
      <c r="D294" s="665" t="s">
        <v>4799</v>
      </c>
      <c r="E294" s="665" t="s">
        <v>4800</v>
      </c>
      <c r="F294" s="668">
        <v>5</v>
      </c>
      <c r="G294" s="668">
        <v>0</v>
      </c>
      <c r="H294" s="668"/>
      <c r="I294" s="668">
        <v>0</v>
      </c>
      <c r="J294" s="668">
        <v>4</v>
      </c>
      <c r="K294" s="668">
        <v>0</v>
      </c>
      <c r="L294" s="668"/>
      <c r="M294" s="668">
        <v>0</v>
      </c>
      <c r="N294" s="668">
        <v>2</v>
      </c>
      <c r="O294" s="668">
        <v>0</v>
      </c>
      <c r="P294" s="681"/>
      <c r="Q294" s="669">
        <v>0</v>
      </c>
    </row>
    <row r="295" spans="1:17" ht="14.4" customHeight="1" x14ac:dyDescent="0.3">
      <c r="A295" s="664" t="s">
        <v>543</v>
      </c>
      <c r="B295" s="665" t="s">
        <v>4365</v>
      </c>
      <c r="C295" s="665" t="s">
        <v>4224</v>
      </c>
      <c r="D295" s="665" t="s">
        <v>4801</v>
      </c>
      <c r="E295" s="665" t="s">
        <v>4802</v>
      </c>
      <c r="F295" s="668"/>
      <c r="G295" s="668"/>
      <c r="H295" s="668"/>
      <c r="I295" s="668"/>
      <c r="J295" s="668">
        <v>1</v>
      </c>
      <c r="K295" s="668">
        <v>3432</v>
      </c>
      <c r="L295" s="668"/>
      <c r="M295" s="668">
        <v>3432</v>
      </c>
      <c r="N295" s="668">
        <v>1</v>
      </c>
      <c r="O295" s="668">
        <v>3432</v>
      </c>
      <c r="P295" s="681"/>
      <c r="Q295" s="669">
        <v>3432</v>
      </c>
    </row>
    <row r="296" spans="1:17" ht="14.4" customHeight="1" x14ac:dyDescent="0.3">
      <c r="A296" s="664" t="s">
        <v>543</v>
      </c>
      <c r="B296" s="665" t="s">
        <v>4365</v>
      </c>
      <c r="C296" s="665" t="s">
        <v>4224</v>
      </c>
      <c r="D296" s="665" t="s">
        <v>4803</v>
      </c>
      <c r="E296" s="665" t="s">
        <v>4804</v>
      </c>
      <c r="F296" s="668">
        <v>3</v>
      </c>
      <c r="G296" s="668">
        <v>0</v>
      </c>
      <c r="H296" s="668"/>
      <c r="I296" s="668">
        <v>0</v>
      </c>
      <c r="J296" s="668">
        <v>1</v>
      </c>
      <c r="K296" s="668">
        <v>0</v>
      </c>
      <c r="L296" s="668"/>
      <c r="M296" s="668">
        <v>0</v>
      </c>
      <c r="N296" s="668"/>
      <c r="O296" s="668"/>
      <c r="P296" s="681"/>
      <c r="Q296" s="669"/>
    </row>
    <row r="297" spans="1:17" ht="14.4" customHeight="1" x14ac:dyDescent="0.3">
      <c r="A297" s="664" t="s">
        <v>543</v>
      </c>
      <c r="B297" s="665" t="s">
        <v>4365</v>
      </c>
      <c r="C297" s="665" t="s">
        <v>4224</v>
      </c>
      <c r="D297" s="665" t="s">
        <v>4805</v>
      </c>
      <c r="E297" s="665" t="s">
        <v>4806</v>
      </c>
      <c r="F297" s="668">
        <v>1</v>
      </c>
      <c r="G297" s="668">
        <v>0</v>
      </c>
      <c r="H297" s="668"/>
      <c r="I297" s="668">
        <v>0</v>
      </c>
      <c r="J297" s="668"/>
      <c r="K297" s="668"/>
      <c r="L297" s="668"/>
      <c r="M297" s="668"/>
      <c r="N297" s="668">
        <v>1</v>
      </c>
      <c r="O297" s="668">
        <v>0</v>
      </c>
      <c r="P297" s="681"/>
      <c r="Q297" s="669">
        <v>0</v>
      </c>
    </row>
    <row r="298" spans="1:17" ht="14.4" customHeight="1" x14ac:dyDescent="0.3">
      <c r="A298" s="664" t="s">
        <v>543</v>
      </c>
      <c r="B298" s="665" t="s">
        <v>4365</v>
      </c>
      <c r="C298" s="665" t="s">
        <v>4224</v>
      </c>
      <c r="D298" s="665" t="s">
        <v>4807</v>
      </c>
      <c r="E298" s="665" t="s">
        <v>4808</v>
      </c>
      <c r="F298" s="668">
        <v>1</v>
      </c>
      <c r="G298" s="668">
        <v>0</v>
      </c>
      <c r="H298" s="668"/>
      <c r="I298" s="668">
        <v>0</v>
      </c>
      <c r="J298" s="668">
        <v>2</v>
      </c>
      <c r="K298" s="668">
        <v>0</v>
      </c>
      <c r="L298" s="668"/>
      <c r="M298" s="668">
        <v>0</v>
      </c>
      <c r="N298" s="668">
        <v>5</v>
      </c>
      <c r="O298" s="668">
        <v>0</v>
      </c>
      <c r="P298" s="681"/>
      <c r="Q298" s="669">
        <v>0</v>
      </c>
    </row>
    <row r="299" spans="1:17" ht="14.4" customHeight="1" x14ac:dyDescent="0.3">
      <c r="A299" s="664" t="s">
        <v>543</v>
      </c>
      <c r="B299" s="665" t="s">
        <v>4365</v>
      </c>
      <c r="C299" s="665" t="s">
        <v>4224</v>
      </c>
      <c r="D299" s="665" t="s">
        <v>4809</v>
      </c>
      <c r="E299" s="665" t="s">
        <v>4810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6601</v>
      </c>
      <c r="P299" s="681"/>
      <c r="Q299" s="669">
        <v>6601</v>
      </c>
    </row>
    <row r="300" spans="1:17" ht="14.4" customHeight="1" x14ac:dyDescent="0.3">
      <c r="A300" s="664" t="s">
        <v>543</v>
      </c>
      <c r="B300" s="665" t="s">
        <v>4365</v>
      </c>
      <c r="C300" s="665" t="s">
        <v>4224</v>
      </c>
      <c r="D300" s="665" t="s">
        <v>4811</v>
      </c>
      <c r="E300" s="665" t="s">
        <v>4812</v>
      </c>
      <c r="F300" s="668"/>
      <c r="G300" s="668"/>
      <c r="H300" s="668"/>
      <c r="I300" s="668"/>
      <c r="J300" s="668"/>
      <c r="K300" s="668"/>
      <c r="L300" s="668"/>
      <c r="M300" s="668"/>
      <c r="N300" s="668">
        <v>2</v>
      </c>
      <c r="O300" s="668">
        <v>5652</v>
      </c>
      <c r="P300" s="681"/>
      <c r="Q300" s="669">
        <v>2826</v>
      </c>
    </row>
    <row r="301" spans="1:17" ht="14.4" customHeight="1" x14ac:dyDescent="0.3">
      <c r="A301" s="664" t="s">
        <v>543</v>
      </c>
      <c r="B301" s="665" t="s">
        <v>4365</v>
      </c>
      <c r="C301" s="665" t="s">
        <v>4224</v>
      </c>
      <c r="D301" s="665" t="s">
        <v>4813</v>
      </c>
      <c r="E301" s="665" t="s">
        <v>4814</v>
      </c>
      <c r="F301" s="668"/>
      <c r="G301" s="668"/>
      <c r="H301" s="668"/>
      <c r="I301" s="668"/>
      <c r="J301" s="668">
        <v>1</v>
      </c>
      <c r="K301" s="668">
        <v>4800</v>
      </c>
      <c r="L301" s="668"/>
      <c r="M301" s="668">
        <v>4800</v>
      </c>
      <c r="N301" s="668"/>
      <c r="O301" s="668"/>
      <c r="P301" s="681"/>
      <c r="Q301" s="669"/>
    </row>
    <row r="302" spans="1:17" ht="14.4" customHeight="1" x14ac:dyDescent="0.3">
      <c r="A302" s="664" t="s">
        <v>543</v>
      </c>
      <c r="B302" s="665" t="s">
        <v>4365</v>
      </c>
      <c r="C302" s="665" t="s">
        <v>4224</v>
      </c>
      <c r="D302" s="665" t="s">
        <v>4815</v>
      </c>
      <c r="E302" s="665" t="s">
        <v>4816</v>
      </c>
      <c r="F302" s="668"/>
      <c r="G302" s="668"/>
      <c r="H302" s="668"/>
      <c r="I302" s="668"/>
      <c r="J302" s="668"/>
      <c r="K302" s="668"/>
      <c r="L302" s="668"/>
      <c r="M302" s="668"/>
      <c r="N302" s="668">
        <v>1</v>
      </c>
      <c r="O302" s="668">
        <v>3178</v>
      </c>
      <c r="P302" s="681"/>
      <c r="Q302" s="669">
        <v>3178</v>
      </c>
    </row>
    <row r="303" spans="1:17" ht="14.4" customHeight="1" x14ac:dyDescent="0.3">
      <c r="A303" s="664" t="s">
        <v>543</v>
      </c>
      <c r="B303" s="665" t="s">
        <v>4365</v>
      </c>
      <c r="C303" s="665" t="s">
        <v>4224</v>
      </c>
      <c r="D303" s="665" t="s">
        <v>4817</v>
      </c>
      <c r="E303" s="665" t="s">
        <v>4818</v>
      </c>
      <c r="F303" s="668"/>
      <c r="G303" s="668"/>
      <c r="H303" s="668"/>
      <c r="I303" s="668"/>
      <c r="J303" s="668"/>
      <c r="K303" s="668"/>
      <c r="L303" s="668"/>
      <c r="M303" s="668"/>
      <c r="N303" s="668">
        <v>1</v>
      </c>
      <c r="O303" s="668">
        <v>17516</v>
      </c>
      <c r="P303" s="681"/>
      <c r="Q303" s="669">
        <v>17516</v>
      </c>
    </row>
    <row r="304" spans="1:17" ht="14.4" customHeight="1" x14ac:dyDescent="0.3">
      <c r="A304" s="664" t="s">
        <v>543</v>
      </c>
      <c r="B304" s="665" t="s">
        <v>4819</v>
      </c>
      <c r="C304" s="665" t="s">
        <v>4224</v>
      </c>
      <c r="D304" s="665" t="s">
        <v>4820</v>
      </c>
      <c r="E304" s="665" t="s">
        <v>4821</v>
      </c>
      <c r="F304" s="668"/>
      <c r="G304" s="668"/>
      <c r="H304" s="668"/>
      <c r="I304" s="668"/>
      <c r="J304" s="668">
        <v>1</v>
      </c>
      <c r="K304" s="668">
        <v>4082</v>
      </c>
      <c r="L304" s="668"/>
      <c r="M304" s="668">
        <v>4082</v>
      </c>
      <c r="N304" s="668"/>
      <c r="O304" s="668"/>
      <c r="P304" s="681"/>
      <c r="Q304" s="669"/>
    </row>
    <row r="305" spans="1:17" ht="14.4" customHeight="1" x14ac:dyDescent="0.3">
      <c r="A305" s="664" t="s">
        <v>543</v>
      </c>
      <c r="B305" s="665" t="s">
        <v>4822</v>
      </c>
      <c r="C305" s="665" t="s">
        <v>4224</v>
      </c>
      <c r="D305" s="665" t="s">
        <v>4823</v>
      </c>
      <c r="E305" s="665" t="s">
        <v>4824</v>
      </c>
      <c r="F305" s="668">
        <v>1</v>
      </c>
      <c r="G305" s="668">
        <v>6837</v>
      </c>
      <c r="H305" s="668">
        <v>1</v>
      </c>
      <c r="I305" s="668">
        <v>6837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543</v>
      </c>
      <c r="B306" s="665" t="s">
        <v>4825</v>
      </c>
      <c r="C306" s="665" t="s">
        <v>4212</v>
      </c>
      <c r="D306" s="665" t="s">
        <v>4366</v>
      </c>
      <c r="E306" s="665" t="s">
        <v>4367</v>
      </c>
      <c r="F306" s="668">
        <v>4</v>
      </c>
      <c r="G306" s="668">
        <v>441.48</v>
      </c>
      <c r="H306" s="668">
        <v>1</v>
      </c>
      <c r="I306" s="668">
        <v>110.37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543</v>
      </c>
      <c r="B307" s="665" t="s">
        <v>4825</v>
      </c>
      <c r="C307" s="665" t="s">
        <v>4212</v>
      </c>
      <c r="D307" s="665" t="s">
        <v>4368</v>
      </c>
      <c r="E307" s="665" t="s">
        <v>2409</v>
      </c>
      <c r="F307" s="668">
        <v>14</v>
      </c>
      <c r="G307" s="668">
        <v>1651.44</v>
      </c>
      <c r="H307" s="668">
        <v>1</v>
      </c>
      <c r="I307" s="668">
        <v>117.96000000000001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543</v>
      </c>
      <c r="B308" s="665" t="s">
        <v>4825</v>
      </c>
      <c r="C308" s="665" t="s">
        <v>4212</v>
      </c>
      <c r="D308" s="665" t="s">
        <v>4371</v>
      </c>
      <c r="E308" s="665" t="s">
        <v>4372</v>
      </c>
      <c r="F308" s="668">
        <v>8</v>
      </c>
      <c r="G308" s="668">
        <v>672.64</v>
      </c>
      <c r="H308" s="668">
        <v>1</v>
      </c>
      <c r="I308" s="668">
        <v>84.08</v>
      </c>
      <c r="J308" s="668">
        <v>1</v>
      </c>
      <c r="K308" s="668">
        <v>84.08</v>
      </c>
      <c r="L308" s="668">
        <v>0.125</v>
      </c>
      <c r="M308" s="668">
        <v>84.08</v>
      </c>
      <c r="N308" s="668"/>
      <c r="O308" s="668"/>
      <c r="P308" s="681"/>
      <c r="Q308" s="669"/>
    </row>
    <row r="309" spans="1:17" ht="14.4" customHeight="1" x14ac:dyDescent="0.3">
      <c r="A309" s="664" t="s">
        <v>543</v>
      </c>
      <c r="B309" s="665" t="s">
        <v>4825</v>
      </c>
      <c r="C309" s="665" t="s">
        <v>4212</v>
      </c>
      <c r="D309" s="665" t="s">
        <v>4374</v>
      </c>
      <c r="E309" s="665" t="s">
        <v>1226</v>
      </c>
      <c r="F309" s="668">
        <v>89</v>
      </c>
      <c r="G309" s="668">
        <v>5433.45</v>
      </c>
      <c r="H309" s="668">
        <v>1</v>
      </c>
      <c r="I309" s="668">
        <v>61.05</v>
      </c>
      <c r="J309" s="668">
        <v>130</v>
      </c>
      <c r="K309" s="668">
        <v>7591.9999999999991</v>
      </c>
      <c r="L309" s="668">
        <v>1.3972706107537567</v>
      </c>
      <c r="M309" s="668">
        <v>58.399999999999991</v>
      </c>
      <c r="N309" s="668">
        <v>123</v>
      </c>
      <c r="O309" s="668">
        <v>7183.2000000000007</v>
      </c>
      <c r="P309" s="681">
        <v>1.3220329624824008</v>
      </c>
      <c r="Q309" s="669">
        <v>58.400000000000006</v>
      </c>
    </row>
    <row r="310" spans="1:17" ht="14.4" customHeight="1" x14ac:dyDescent="0.3">
      <c r="A310" s="664" t="s">
        <v>543</v>
      </c>
      <c r="B310" s="665" t="s">
        <v>4825</v>
      </c>
      <c r="C310" s="665" t="s">
        <v>4212</v>
      </c>
      <c r="D310" s="665" t="s">
        <v>4376</v>
      </c>
      <c r="E310" s="665" t="s">
        <v>2319</v>
      </c>
      <c r="F310" s="668">
        <v>2.5</v>
      </c>
      <c r="G310" s="668">
        <v>1809.36</v>
      </c>
      <c r="H310" s="668">
        <v>1</v>
      </c>
      <c r="I310" s="668">
        <v>723.74399999999991</v>
      </c>
      <c r="J310" s="668">
        <v>2.1</v>
      </c>
      <c r="K310" s="668">
        <v>1500.98</v>
      </c>
      <c r="L310" s="668">
        <v>0.82956404474510326</v>
      </c>
      <c r="M310" s="668">
        <v>714.75238095238092</v>
      </c>
      <c r="N310" s="668"/>
      <c r="O310" s="668"/>
      <c r="P310" s="681"/>
      <c r="Q310" s="669"/>
    </row>
    <row r="311" spans="1:17" ht="14.4" customHeight="1" x14ac:dyDescent="0.3">
      <c r="A311" s="664" t="s">
        <v>543</v>
      </c>
      <c r="B311" s="665" t="s">
        <v>4825</v>
      </c>
      <c r="C311" s="665" t="s">
        <v>4212</v>
      </c>
      <c r="D311" s="665" t="s">
        <v>4379</v>
      </c>
      <c r="E311" s="665" t="s">
        <v>1241</v>
      </c>
      <c r="F311" s="668"/>
      <c r="G311" s="668"/>
      <c r="H311" s="668"/>
      <c r="I311" s="668"/>
      <c r="J311" s="668">
        <v>0.8</v>
      </c>
      <c r="K311" s="668">
        <v>10047.549999999999</v>
      </c>
      <c r="L311" s="668"/>
      <c r="M311" s="668">
        <v>12559.437499999998</v>
      </c>
      <c r="N311" s="668">
        <v>1.5</v>
      </c>
      <c r="O311" s="668">
        <v>18020.099999999999</v>
      </c>
      <c r="P311" s="681"/>
      <c r="Q311" s="669">
        <v>12013.4</v>
      </c>
    </row>
    <row r="312" spans="1:17" ht="14.4" customHeight="1" x14ac:dyDescent="0.3">
      <c r="A312" s="664" t="s">
        <v>543</v>
      </c>
      <c r="B312" s="665" t="s">
        <v>4825</v>
      </c>
      <c r="C312" s="665" t="s">
        <v>4212</v>
      </c>
      <c r="D312" s="665" t="s">
        <v>4382</v>
      </c>
      <c r="E312" s="665" t="s">
        <v>4383</v>
      </c>
      <c r="F312" s="668"/>
      <c r="G312" s="668"/>
      <c r="H312" s="668"/>
      <c r="I312" s="668"/>
      <c r="J312" s="668"/>
      <c r="K312" s="668"/>
      <c r="L312" s="668"/>
      <c r="M312" s="668"/>
      <c r="N312" s="668">
        <v>80</v>
      </c>
      <c r="O312" s="668">
        <v>3088.7999999999997</v>
      </c>
      <c r="P312" s="681"/>
      <c r="Q312" s="669">
        <v>38.61</v>
      </c>
    </row>
    <row r="313" spans="1:17" ht="14.4" customHeight="1" x14ac:dyDescent="0.3">
      <c r="A313" s="664" t="s">
        <v>543</v>
      </c>
      <c r="B313" s="665" t="s">
        <v>4825</v>
      </c>
      <c r="C313" s="665" t="s">
        <v>4212</v>
      </c>
      <c r="D313" s="665" t="s">
        <v>4384</v>
      </c>
      <c r="E313" s="665" t="s">
        <v>4385</v>
      </c>
      <c r="F313" s="668">
        <v>4.5</v>
      </c>
      <c r="G313" s="668">
        <v>1818.8999999999999</v>
      </c>
      <c r="H313" s="668">
        <v>1</v>
      </c>
      <c r="I313" s="668">
        <v>404.2</v>
      </c>
      <c r="J313" s="668">
        <v>4.2</v>
      </c>
      <c r="K313" s="668">
        <v>1623.73</v>
      </c>
      <c r="L313" s="668">
        <v>0.8926988839408434</v>
      </c>
      <c r="M313" s="668">
        <v>386.60238095238094</v>
      </c>
      <c r="N313" s="668">
        <v>7.4</v>
      </c>
      <c r="O313" s="668">
        <v>2860.84</v>
      </c>
      <c r="P313" s="681">
        <v>1.5728407279124748</v>
      </c>
      <c r="Q313" s="669">
        <v>386.6</v>
      </c>
    </row>
    <row r="314" spans="1:17" ht="14.4" customHeight="1" x14ac:dyDescent="0.3">
      <c r="A314" s="664" t="s">
        <v>543</v>
      </c>
      <c r="B314" s="665" t="s">
        <v>4825</v>
      </c>
      <c r="C314" s="665" t="s">
        <v>4212</v>
      </c>
      <c r="D314" s="665" t="s">
        <v>4386</v>
      </c>
      <c r="E314" s="665" t="s">
        <v>4387</v>
      </c>
      <c r="F314" s="668"/>
      <c r="G314" s="668"/>
      <c r="H314" s="668"/>
      <c r="I314" s="668"/>
      <c r="J314" s="668"/>
      <c r="K314" s="668"/>
      <c r="L314" s="668"/>
      <c r="M314" s="668"/>
      <c r="N314" s="668">
        <v>34</v>
      </c>
      <c r="O314" s="668">
        <v>1312.74</v>
      </c>
      <c r="P314" s="681"/>
      <c r="Q314" s="669">
        <v>38.61</v>
      </c>
    </row>
    <row r="315" spans="1:17" ht="14.4" customHeight="1" x14ac:dyDescent="0.3">
      <c r="A315" s="664" t="s">
        <v>543</v>
      </c>
      <c r="B315" s="665" t="s">
        <v>4825</v>
      </c>
      <c r="C315" s="665" t="s">
        <v>4212</v>
      </c>
      <c r="D315" s="665" t="s">
        <v>4392</v>
      </c>
      <c r="E315" s="665" t="s">
        <v>4393</v>
      </c>
      <c r="F315" s="668">
        <v>16</v>
      </c>
      <c r="G315" s="668">
        <v>760</v>
      </c>
      <c r="H315" s="668">
        <v>1</v>
      </c>
      <c r="I315" s="668">
        <v>47.5</v>
      </c>
      <c r="J315" s="668">
        <v>19</v>
      </c>
      <c r="K315" s="668">
        <v>875.59</v>
      </c>
      <c r="L315" s="668">
        <v>1.1520921052631579</v>
      </c>
      <c r="M315" s="668">
        <v>46.083684210526314</v>
      </c>
      <c r="N315" s="668">
        <v>44</v>
      </c>
      <c r="O315" s="668">
        <v>1886.7200000000003</v>
      </c>
      <c r="P315" s="681">
        <v>2.4825263157894741</v>
      </c>
      <c r="Q315" s="669">
        <v>42.88</v>
      </c>
    </row>
    <row r="316" spans="1:17" ht="14.4" customHeight="1" x14ac:dyDescent="0.3">
      <c r="A316" s="664" t="s">
        <v>543</v>
      </c>
      <c r="B316" s="665" t="s">
        <v>4825</v>
      </c>
      <c r="C316" s="665" t="s">
        <v>4212</v>
      </c>
      <c r="D316" s="665" t="s">
        <v>4394</v>
      </c>
      <c r="E316" s="665" t="s">
        <v>1206</v>
      </c>
      <c r="F316" s="668">
        <v>18</v>
      </c>
      <c r="G316" s="668">
        <v>1453.14</v>
      </c>
      <c r="H316" s="668">
        <v>1</v>
      </c>
      <c r="I316" s="668">
        <v>80.73</v>
      </c>
      <c r="J316" s="668">
        <v>1</v>
      </c>
      <c r="K316" s="668">
        <v>77.22</v>
      </c>
      <c r="L316" s="668">
        <v>5.3140096618357481E-2</v>
      </c>
      <c r="M316" s="668">
        <v>77.22</v>
      </c>
      <c r="N316" s="668"/>
      <c r="O316" s="668"/>
      <c r="P316" s="681"/>
      <c r="Q316" s="669"/>
    </row>
    <row r="317" spans="1:17" ht="14.4" customHeight="1" x14ac:dyDescent="0.3">
      <c r="A317" s="664" t="s">
        <v>543</v>
      </c>
      <c r="B317" s="665" t="s">
        <v>4825</v>
      </c>
      <c r="C317" s="665" t="s">
        <v>4212</v>
      </c>
      <c r="D317" s="665" t="s">
        <v>4395</v>
      </c>
      <c r="E317" s="665" t="s">
        <v>1928</v>
      </c>
      <c r="F317" s="668">
        <v>0.2</v>
      </c>
      <c r="G317" s="668">
        <v>56.49</v>
      </c>
      <c r="H317" s="668">
        <v>1</v>
      </c>
      <c r="I317" s="668">
        <v>282.45</v>
      </c>
      <c r="J317" s="668"/>
      <c r="K317" s="668"/>
      <c r="L317" s="668"/>
      <c r="M317" s="668"/>
      <c r="N317" s="668"/>
      <c r="O317" s="668"/>
      <c r="P317" s="681"/>
      <c r="Q317" s="669"/>
    </row>
    <row r="318" spans="1:17" ht="14.4" customHeight="1" x14ac:dyDescent="0.3">
      <c r="A318" s="664" t="s">
        <v>543</v>
      </c>
      <c r="B318" s="665" t="s">
        <v>4825</v>
      </c>
      <c r="C318" s="665" t="s">
        <v>4212</v>
      </c>
      <c r="D318" s="665" t="s">
        <v>4396</v>
      </c>
      <c r="E318" s="665" t="s">
        <v>2297</v>
      </c>
      <c r="F318" s="668">
        <v>57.400000000000006</v>
      </c>
      <c r="G318" s="668">
        <v>21797.65</v>
      </c>
      <c r="H318" s="668">
        <v>1</v>
      </c>
      <c r="I318" s="668">
        <v>379.75</v>
      </c>
      <c r="J318" s="668">
        <v>40.799999999999997</v>
      </c>
      <c r="K318" s="668">
        <v>14820.6</v>
      </c>
      <c r="L318" s="668">
        <v>0.67991733053792491</v>
      </c>
      <c r="M318" s="668">
        <v>363.25000000000006</v>
      </c>
      <c r="N318" s="668">
        <v>37</v>
      </c>
      <c r="O318" s="668">
        <v>10053.52</v>
      </c>
      <c r="P318" s="681">
        <v>0.46122036091046509</v>
      </c>
      <c r="Q318" s="669">
        <v>271.71675675675675</v>
      </c>
    </row>
    <row r="319" spans="1:17" ht="14.4" customHeight="1" x14ac:dyDescent="0.3">
      <c r="A319" s="664" t="s">
        <v>543</v>
      </c>
      <c r="B319" s="665" t="s">
        <v>4825</v>
      </c>
      <c r="C319" s="665" t="s">
        <v>4212</v>
      </c>
      <c r="D319" s="665" t="s">
        <v>4402</v>
      </c>
      <c r="E319" s="665" t="s">
        <v>4403</v>
      </c>
      <c r="F319" s="668">
        <v>4</v>
      </c>
      <c r="G319" s="668">
        <v>15703.6</v>
      </c>
      <c r="H319" s="668">
        <v>1</v>
      </c>
      <c r="I319" s="668">
        <v>3925.9</v>
      </c>
      <c r="J319" s="668">
        <v>3.2</v>
      </c>
      <c r="K319" s="668">
        <v>12016.64</v>
      </c>
      <c r="L319" s="668">
        <v>0.76521561934842963</v>
      </c>
      <c r="M319" s="668">
        <v>3755.2</v>
      </c>
      <c r="N319" s="668">
        <v>3</v>
      </c>
      <c r="O319" s="668">
        <v>9791.2099999999991</v>
      </c>
      <c r="P319" s="681">
        <v>0.62350098066685344</v>
      </c>
      <c r="Q319" s="669">
        <v>3263.7366666666662</v>
      </c>
    </row>
    <row r="320" spans="1:17" ht="14.4" customHeight="1" x14ac:dyDescent="0.3">
      <c r="A320" s="664" t="s">
        <v>543</v>
      </c>
      <c r="B320" s="665" t="s">
        <v>4825</v>
      </c>
      <c r="C320" s="665" t="s">
        <v>4212</v>
      </c>
      <c r="D320" s="665" t="s">
        <v>4404</v>
      </c>
      <c r="E320" s="665" t="s">
        <v>4405</v>
      </c>
      <c r="F320" s="668">
        <v>4</v>
      </c>
      <c r="G320" s="668">
        <v>916.64</v>
      </c>
      <c r="H320" s="668">
        <v>1</v>
      </c>
      <c r="I320" s="668">
        <v>229.16</v>
      </c>
      <c r="J320" s="668">
        <v>24</v>
      </c>
      <c r="K320" s="668">
        <v>5310.6</v>
      </c>
      <c r="L320" s="668">
        <v>5.7935503578285923</v>
      </c>
      <c r="M320" s="668">
        <v>221.27500000000001</v>
      </c>
      <c r="N320" s="668"/>
      <c r="O320" s="668"/>
      <c r="P320" s="681"/>
      <c r="Q320" s="669"/>
    </row>
    <row r="321" spans="1:17" ht="14.4" customHeight="1" x14ac:dyDescent="0.3">
      <c r="A321" s="664" t="s">
        <v>543</v>
      </c>
      <c r="B321" s="665" t="s">
        <v>4825</v>
      </c>
      <c r="C321" s="665" t="s">
        <v>4212</v>
      </c>
      <c r="D321" s="665" t="s">
        <v>4406</v>
      </c>
      <c r="E321" s="665" t="s">
        <v>4407</v>
      </c>
      <c r="F321" s="668">
        <v>1.7000000000000002</v>
      </c>
      <c r="G321" s="668">
        <v>368.9</v>
      </c>
      <c r="H321" s="668">
        <v>1</v>
      </c>
      <c r="I321" s="668">
        <v>216.99999999999997</v>
      </c>
      <c r="J321" s="668">
        <v>1.6</v>
      </c>
      <c r="K321" s="668">
        <v>332.09000000000003</v>
      </c>
      <c r="L321" s="668">
        <v>0.90021686093792375</v>
      </c>
      <c r="M321" s="668">
        <v>207.55625000000001</v>
      </c>
      <c r="N321" s="668"/>
      <c r="O321" s="668"/>
      <c r="P321" s="681"/>
      <c r="Q321" s="669"/>
    </row>
    <row r="322" spans="1:17" ht="14.4" customHeight="1" x14ac:dyDescent="0.3">
      <c r="A322" s="664" t="s">
        <v>543</v>
      </c>
      <c r="B322" s="665" t="s">
        <v>4825</v>
      </c>
      <c r="C322" s="665" t="s">
        <v>4212</v>
      </c>
      <c r="D322" s="665" t="s">
        <v>4408</v>
      </c>
      <c r="E322" s="665" t="s">
        <v>1222</v>
      </c>
      <c r="F322" s="668">
        <v>19.8</v>
      </c>
      <c r="G322" s="668">
        <v>1919.94</v>
      </c>
      <c r="H322" s="668">
        <v>1</v>
      </c>
      <c r="I322" s="668">
        <v>96.966666666666669</v>
      </c>
      <c r="J322" s="668">
        <v>14.5</v>
      </c>
      <c r="K322" s="668">
        <v>1344.61</v>
      </c>
      <c r="L322" s="668">
        <v>0.70033959394564405</v>
      </c>
      <c r="M322" s="668">
        <v>92.731724137931025</v>
      </c>
      <c r="N322" s="668">
        <v>11.4</v>
      </c>
      <c r="O322" s="668">
        <v>898.32</v>
      </c>
      <c r="P322" s="681">
        <v>0.46788962155067348</v>
      </c>
      <c r="Q322" s="669">
        <v>78.8</v>
      </c>
    </row>
    <row r="323" spans="1:17" ht="14.4" customHeight="1" x14ac:dyDescent="0.3">
      <c r="A323" s="664" t="s">
        <v>543</v>
      </c>
      <c r="B323" s="665" t="s">
        <v>4825</v>
      </c>
      <c r="C323" s="665" t="s">
        <v>4212</v>
      </c>
      <c r="D323" s="665" t="s">
        <v>4409</v>
      </c>
      <c r="E323" s="665" t="s">
        <v>2362</v>
      </c>
      <c r="F323" s="668">
        <v>25</v>
      </c>
      <c r="G323" s="668">
        <v>1600</v>
      </c>
      <c r="H323" s="668">
        <v>1</v>
      </c>
      <c r="I323" s="668">
        <v>64</v>
      </c>
      <c r="J323" s="668">
        <v>65</v>
      </c>
      <c r="K323" s="668">
        <v>3981.44</v>
      </c>
      <c r="L323" s="668">
        <v>2.4883999999999999</v>
      </c>
      <c r="M323" s="668">
        <v>61.252923076923075</v>
      </c>
      <c r="N323" s="668">
        <v>51</v>
      </c>
      <c r="O323" s="668">
        <v>3577.6499999999996</v>
      </c>
      <c r="P323" s="681">
        <v>2.2360312499999999</v>
      </c>
      <c r="Q323" s="669">
        <v>70.149999999999991</v>
      </c>
    </row>
    <row r="324" spans="1:17" ht="14.4" customHeight="1" x14ac:dyDescent="0.3">
      <c r="A324" s="664" t="s">
        <v>543</v>
      </c>
      <c r="B324" s="665" t="s">
        <v>4825</v>
      </c>
      <c r="C324" s="665" t="s">
        <v>4212</v>
      </c>
      <c r="D324" s="665" t="s">
        <v>4410</v>
      </c>
      <c r="E324" s="665" t="s">
        <v>4411</v>
      </c>
      <c r="F324" s="668">
        <v>4.4000000000000004</v>
      </c>
      <c r="G324" s="668">
        <v>5630.12</v>
      </c>
      <c r="H324" s="668">
        <v>1</v>
      </c>
      <c r="I324" s="668">
        <v>1279.5727272727272</v>
      </c>
      <c r="J324" s="668">
        <v>5.4</v>
      </c>
      <c r="K324" s="668">
        <v>6926.05</v>
      </c>
      <c r="L324" s="668">
        <v>1.230178042386308</v>
      </c>
      <c r="M324" s="668">
        <v>1282.6018518518517</v>
      </c>
      <c r="N324" s="668"/>
      <c r="O324" s="668"/>
      <c r="P324" s="681"/>
      <c r="Q324" s="669"/>
    </row>
    <row r="325" spans="1:17" ht="14.4" customHeight="1" x14ac:dyDescent="0.3">
      <c r="A325" s="664" t="s">
        <v>543</v>
      </c>
      <c r="B325" s="665" t="s">
        <v>4825</v>
      </c>
      <c r="C325" s="665" t="s">
        <v>4212</v>
      </c>
      <c r="D325" s="665" t="s">
        <v>4412</v>
      </c>
      <c r="E325" s="665" t="s">
        <v>2387</v>
      </c>
      <c r="F325" s="668"/>
      <c r="G325" s="668"/>
      <c r="H325" s="668"/>
      <c r="I325" s="668"/>
      <c r="J325" s="668">
        <v>1.4</v>
      </c>
      <c r="K325" s="668">
        <v>839.72</v>
      </c>
      <c r="L325" s="668"/>
      <c r="M325" s="668">
        <v>599.80000000000007</v>
      </c>
      <c r="N325" s="668"/>
      <c r="O325" s="668"/>
      <c r="P325" s="681"/>
      <c r="Q325" s="669"/>
    </row>
    <row r="326" spans="1:17" ht="14.4" customHeight="1" x14ac:dyDescent="0.3">
      <c r="A326" s="664" t="s">
        <v>543</v>
      </c>
      <c r="B326" s="665" t="s">
        <v>4825</v>
      </c>
      <c r="C326" s="665" t="s">
        <v>4212</v>
      </c>
      <c r="D326" s="665" t="s">
        <v>4413</v>
      </c>
      <c r="E326" s="665" t="s">
        <v>2307</v>
      </c>
      <c r="F326" s="668"/>
      <c r="G326" s="668"/>
      <c r="H326" s="668"/>
      <c r="I326" s="668"/>
      <c r="J326" s="668">
        <v>1.3</v>
      </c>
      <c r="K326" s="668">
        <v>1057.8599999999999</v>
      </c>
      <c r="L326" s="668"/>
      <c r="M326" s="668">
        <v>813.73846153846148</v>
      </c>
      <c r="N326" s="668"/>
      <c r="O326" s="668"/>
      <c r="P326" s="681"/>
      <c r="Q326" s="669"/>
    </row>
    <row r="327" spans="1:17" ht="14.4" customHeight="1" x14ac:dyDescent="0.3">
      <c r="A327" s="664" t="s">
        <v>543</v>
      </c>
      <c r="B327" s="665" t="s">
        <v>4825</v>
      </c>
      <c r="C327" s="665" t="s">
        <v>4212</v>
      </c>
      <c r="D327" s="665" t="s">
        <v>1274</v>
      </c>
      <c r="E327" s="665" t="s">
        <v>1275</v>
      </c>
      <c r="F327" s="668"/>
      <c r="G327" s="668"/>
      <c r="H327" s="668"/>
      <c r="I327" s="668"/>
      <c r="J327" s="668"/>
      <c r="K327" s="668"/>
      <c r="L327" s="668"/>
      <c r="M327" s="668"/>
      <c r="N327" s="668">
        <v>17</v>
      </c>
      <c r="O327" s="668">
        <v>21885.120000000003</v>
      </c>
      <c r="P327" s="681"/>
      <c r="Q327" s="669">
        <v>1287.3600000000001</v>
      </c>
    </row>
    <row r="328" spans="1:17" ht="14.4" customHeight="1" x14ac:dyDescent="0.3">
      <c r="A328" s="664" t="s">
        <v>543</v>
      </c>
      <c r="B328" s="665" t="s">
        <v>4825</v>
      </c>
      <c r="C328" s="665" t="s">
        <v>4212</v>
      </c>
      <c r="D328" s="665" t="s">
        <v>4415</v>
      </c>
      <c r="E328" s="665" t="s">
        <v>1245</v>
      </c>
      <c r="F328" s="668"/>
      <c r="G328" s="668"/>
      <c r="H328" s="668"/>
      <c r="I328" s="668"/>
      <c r="J328" s="668">
        <v>2.6</v>
      </c>
      <c r="K328" s="668">
        <v>5462.26</v>
      </c>
      <c r="L328" s="668"/>
      <c r="M328" s="668">
        <v>2100.8692307692309</v>
      </c>
      <c r="N328" s="668"/>
      <c r="O328" s="668"/>
      <c r="P328" s="681"/>
      <c r="Q328" s="669"/>
    </row>
    <row r="329" spans="1:17" ht="14.4" customHeight="1" x14ac:dyDescent="0.3">
      <c r="A329" s="664" t="s">
        <v>543</v>
      </c>
      <c r="B329" s="665" t="s">
        <v>4825</v>
      </c>
      <c r="C329" s="665" t="s">
        <v>4212</v>
      </c>
      <c r="D329" s="665" t="s">
        <v>4420</v>
      </c>
      <c r="E329" s="665" t="s">
        <v>4421</v>
      </c>
      <c r="F329" s="668">
        <v>3.84</v>
      </c>
      <c r="G329" s="668">
        <v>13942.56</v>
      </c>
      <c r="H329" s="668">
        <v>1</v>
      </c>
      <c r="I329" s="668">
        <v>3630.875</v>
      </c>
      <c r="J329" s="668">
        <v>2.5</v>
      </c>
      <c r="K329" s="668">
        <v>7871.25</v>
      </c>
      <c r="L329" s="668">
        <v>0.56454840431025577</v>
      </c>
      <c r="M329" s="668">
        <v>3148.5</v>
      </c>
      <c r="N329" s="668">
        <v>5.6</v>
      </c>
      <c r="O329" s="668">
        <v>16273.720000000001</v>
      </c>
      <c r="P329" s="681">
        <v>1.1671974156826295</v>
      </c>
      <c r="Q329" s="669">
        <v>2906.0214285714292</v>
      </c>
    </row>
    <row r="330" spans="1:17" ht="14.4" customHeight="1" x14ac:dyDescent="0.3">
      <c r="A330" s="664" t="s">
        <v>543</v>
      </c>
      <c r="B330" s="665" t="s">
        <v>4825</v>
      </c>
      <c r="C330" s="665" t="s">
        <v>4212</v>
      </c>
      <c r="D330" s="665" t="s">
        <v>4826</v>
      </c>
      <c r="E330" s="665" t="s">
        <v>1266</v>
      </c>
      <c r="F330" s="668"/>
      <c r="G330" s="668"/>
      <c r="H330" s="668"/>
      <c r="I330" s="668"/>
      <c r="J330" s="668"/>
      <c r="K330" s="668"/>
      <c r="L330" s="668"/>
      <c r="M330" s="668"/>
      <c r="N330" s="668">
        <v>6</v>
      </c>
      <c r="O330" s="668">
        <v>61976.94</v>
      </c>
      <c r="P330" s="681"/>
      <c r="Q330" s="669">
        <v>10329.49</v>
      </c>
    </row>
    <row r="331" spans="1:17" ht="14.4" customHeight="1" x14ac:dyDescent="0.3">
      <c r="A331" s="664" t="s">
        <v>543</v>
      </c>
      <c r="B331" s="665" t="s">
        <v>4825</v>
      </c>
      <c r="C331" s="665" t="s">
        <v>4212</v>
      </c>
      <c r="D331" s="665" t="s">
        <v>4422</v>
      </c>
      <c r="E331" s="665" t="s">
        <v>4423</v>
      </c>
      <c r="F331" s="668"/>
      <c r="G331" s="668"/>
      <c r="H331" s="668"/>
      <c r="I331" s="668"/>
      <c r="J331" s="668"/>
      <c r="K331" s="668"/>
      <c r="L331" s="668"/>
      <c r="M331" s="668"/>
      <c r="N331" s="668">
        <v>15</v>
      </c>
      <c r="O331" s="668">
        <v>986.25</v>
      </c>
      <c r="P331" s="681"/>
      <c r="Q331" s="669">
        <v>65.75</v>
      </c>
    </row>
    <row r="332" spans="1:17" ht="14.4" customHeight="1" x14ac:dyDescent="0.3">
      <c r="A332" s="664" t="s">
        <v>543</v>
      </c>
      <c r="B332" s="665" t="s">
        <v>4825</v>
      </c>
      <c r="C332" s="665" t="s">
        <v>4212</v>
      </c>
      <c r="D332" s="665" t="s">
        <v>4827</v>
      </c>
      <c r="E332" s="665" t="s">
        <v>4828</v>
      </c>
      <c r="F332" s="668">
        <v>0.6</v>
      </c>
      <c r="G332" s="668">
        <v>687.44</v>
      </c>
      <c r="H332" s="668">
        <v>1</v>
      </c>
      <c r="I332" s="668">
        <v>1145.7333333333336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543</v>
      </c>
      <c r="B333" s="665" t="s">
        <v>4825</v>
      </c>
      <c r="C333" s="665" t="s">
        <v>4212</v>
      </c>
      <c r="D333" s="665" t="s">
        <v>4426</v>
      </c>
      <c r="E333" s="665" t="s">
        <v>1258</v>
      </c>
      <c r="F333" s="668"/>
      <c r="G333" s="668"/>
      <c r="H333" s="668"/>
      <c r="I333" s="668"/>
      <c r="J333" s="668"/>
      <c r="K333" s="668"/>
      <c r="L333" s="668"/>
      <c r="M333" s="668"/>
      <c r="N333" s="668">
        <v>2</v>
      </c>
      <c r="O333" s="668">
        <v>6527.47</v>
      </c>
      <c r="P333" s="681"/>
      <c r="Q333" s="669">
        <v>3263.7350000000001</v>
      </c>
    </row>
    <row r="334" spans="1:17" ht="14.4" customHeight="1" x14ac:dyDescent="0.3">
      <c r="A334" s="664" t="s">
        <v>543</v>
      </c>
      <c r="B334" s="665" t="s">
        <v>4825</v>
      </c>
      <c r="C334" s="665" t="s">
        <v>4427</v>
      </c>
      <c r="D334" s="665" t="s">
        <v>4429</v>
      </c>
      <c r="E334" s="665"/>
      <c r="F334" s="668">
        <v>59</v>
      </c>
      <c r="G334" s="668">
        <v>107387.64</v>
      </c>
      <c r="H334" s="668">
        <v>1</v>
      </c>
      <c r="I334" s="668">
        <v>1820.1294915254236</v>
      </c>
      <c r="J334" s="668">
        <v>41</v>
      </c>
      <c r="K334" s="668">
        <v>74333</v>
      </c>
      <c r="L334" s="668">
        <v>0.69219325427023071</v>
      </c>
      <c r="M334" s="668">
        <v>1813</v>
      </c>
      <c r="N334" s="668">
        <v>63</v>
      </c>
      <c r="O334" s="668">
        <v>126000</v>
      </c>
      <c r="P334" s="681">
        <v>1.1733193875943264</v>
      </c>
      <c r="Q334" s="669">
        <v>2000</v>
      </c>
    </row>
    <row r="335" spans="1:17" ht="14.4" customHeight="1" x14ac:dyDescent="0.3">
      <c r="A335" s="664" t="s">
        <v>543</v>
      </c>
      <c r="B335" s="665" t="s">
        <v>4825</v>
      </c>
      <c r="C335" s="665" t="s">
        <v>4427</v>
      </c>
      <c r="D335" s="665" t="s">
        <v>4430</v>
      </c>
      <c r="E335" s="665"/>
      <c r="F335" s="668"/>
      <c r="G335" s="668"/>
      <c r="H335" s="668"/>
      <c r="I335" s="668"/>
      <c r="J335" s="668">
        <v>2</v>
      </c>
      <c r="K335" s="668">
        <v>5456</v>
      </c>
      <c r="L335" s="668"/>
      <c r="M335" s="668">
        <v>2728</v>
      </c>
      <c r="N335" s="668">
        <v>3</v>
      </c>
      <c r="O335" s="668">
        <v>7380.8899999999994</v>
      </c>
      <c r="P335" s="681"/>
      <c r="Q335" s="669">
        <v>2460.2966666666666</v>
      </c>
    </row>
    <row r="336" spans="1:17" ht="14.4" customHeight="1" x14ac:dyDescent="0.3">
      <c r="A336" s="664" t="s">
        <v>543</v>
      </c>
      <c r="B336" s="665" t="s">
        <v>4825</v>
      </c>
      <c r="C336" s="665" t="s">
        <v>4427</v>
      </c>
      <c r="D336" s="665" t="s">
        <v>4431</v>
      </c>
      <c r="E336" s="665"/>
      <c r="F336" s="668">
        <v>1</v>
      </c>
      <c r="G336" s="668">
        <v>7767</v>
      </c>
      <c r="H336" s="668">
        <v>1</v>
      </c>
      <c r="I336" s="668">
        <v>7767</v>
      </c>
      <c r="J336" s="668"/>
      <c r="K336" s="668"/>
      <c r="L336" s="668"/>
      <c r="M336" s="668"/>
      <c r="N336" s="668"/>
      <c r="O336" s="668"/>
      <c r="P336" s="681"/>
      <c r="Q336" s="669"/>
    </row>
    <row r="337" spans="1:17" ht="14.4" customHeight="1" x14ac:dyDescent="0.3">
      <c r="A337" s="664" t="s">
        <v>543</v>
      </c>
      <c r="B337" s="665" t="s">
        <v>4825</v>
      </c>
      <c r="C337" s="665" t="s">
        <v>4427</v>
      </c>
      <c r="D337" s="665" t="s">
        <v>4432</v>
      </c>
      <c r="E337" s="665"/>
      <c r="F337" s="668"/>
      <c r="G337" s="668"/>
      <c r="H337" s="668"/>
      <c r="I337" s="668"/>
      <c r="J337" s="668"/>
      <c r="K337" s="668"/>
      <c r="L337" s="668"/>
      <c r="M337" s="668"/>
      <c r="N337" s="668">
        <v>2</v>
      </c>
      <c r="O337" s="668">
        <v>19770</v>
      </c>
      <c r="P337" s="681"/>
      <c r="Q337" s="669">
        <v>9885</v>
      </c>
    </row>
    <row r="338" spans="1:17" ht="14.4" customHeight="1" x14ac:dyDescent="0.3">
      <c r="A338" s="664" t="s">
        <v>543</v>
      </c>
      <c r="B338" s="665" t="s">
        <v>4825</v>
      </c>
      <c r="C338" s="665" t="s">
        <v>4427</v>
      </c>
      <c r="D338" s="665" t="s">
        <v>4433</v>
      </c>
      <c r="E338" s="665"/>
      <c r="F338" s="668">
        <v>52</v>
      </c>
      <c r="G338" s="668">
        <v>40600.57</v>
      </c>
      <c r="H338" s="668">
        <v>1</v>
      </c>
      <c r="I338" s="668">
        <v>780.78019230769235</v>
      </c>
      <c r="J338" s="668">
        <v>25</v>
      </c>
      <c r="K338" s="668">
        <v>21668.010000000002</v>
      </c>
      <c r="L338" s="668">
        <v>0.53368733493150466</v>
      </c>
      <c r="M338" s="668">
        <v>866.72040000000004</v>
      </c>
      <c r="N338" s="668">
        <v>47</v>
      </c>
      <c r="O338" s="668">
        <v>44682</v>
      </c>
      <c r="P338" s="681">
        <v>1.1005264211807864</v>
      </c>
      <c r="Q338" s="669">
        <v>950.68085106382978</v>
      </c>
    </row>
    <row r="339" spans="1:17" ht="14.4" customHeight="1" x14ac:dyDescent="0.3">
      <c r="A339" s="664" t="s">
        <v>543</v>
      </c>
      <c r="B339" s="665" t="s">
        <v>4825</v>
      </c>
      <c r="C339" s="665" t="s">
        <v>4427</v>
      </c>
      <c r="D339" s="665" t="s">
        <v>4434</v>
      </c>
      <c r="E339" s="665"/>
      <c r="F339" s="668">
        <v>4</v>
      </c>
      <c r="G339" s="668">
        <v>952</v>
      </c>
      <c r="H339" s="668">
        <v>1</v>
      </c>
      <c r="I339" s="668">
        <v>238</v>
      </c>
      <c r="J339" s="668"/>
      <c r="K339" s="668"/>
      <c r="L339" s="668"/>
      <c r="M339" s="668"/>
      <c r="N339" s="668">
        <v>4</v>
      </c>
      <c r="O339" s="668">
        <v>960</v>
      </c>
      <c r="P339" s="681">
        <v>1.0084033613445378</v>
      </c>
      <c r="Q339" s="669">
        <v>240</v>
      </c>
    </row>
    <row r="340" spans="1:17" ht="14.4" customHeight="1" x14ac:dyDescent="0.3">
      <c r="A340" s="664" t="s">
        <v>543</v>
      </c>
      <c r="B340" s="665" t="s">
        <v>4825</v>
      </c>
      <c r="C340" s="665" t="s">
        <v>4221</v>
      </c>
      <c r="D340" s="665" t="s">
        <v>4446</v>
      </c>
      <c r="E340" s="665" t="s">
        <v>4447</v>
      </c>
      <c r="F340" s="668">
        <v>1</v>
      </c>
      <c r="G340" s="668">
        <v>6832.75</v>
      </c>
      <c r="H340" s="668">
        <v>1</v>
      </c>
      <c r="I340" s="668">
        <v>6832.75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543</v>
      </c>
      <c r="B341" s="665" t="s">
        <v>4825</v>
      </c>
      <c r="C341" s="665" t="s">
        <v>4221</v>
      </c>
      <c r="D341" s="665" t="s">
        <v>4450</v>
      </c>
      <c r="E341" s="665" t="s">
        <v>4451</v>
      </c>
      <c r="F341" s="668">
        <v>1</v>
      </c>
      <c r="G341" s="668">
        <v>6570.55</v>
      </c>
      <c r="H341" s="668">
        <v>1</v>
      </c>
      <c r="I341" s="668">
        <v>6570.55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543</v>
      </c>
      <c r="B342" s="665" t="s">
        <v>4825</v>
      </c>
      <c r="C342" s="665" t="s">
        <v>4221</v>
      </c>
      <c r="D342" s="665" t="s">
        <v>4465</v>
      </c>
      <c r="E342" s="665" t="s">
        <v>4466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9375.98</v>
      </c>
      <c r="P342" s="681"/>
      <c r="Q342" s="669">
        <v>9375.98</v>
      </c>
    </row>
    <row r="343" spans="1:17" ht="14.4" customHeight="1" x14ac:dyDescent="0.3">
      <c r="A343" s="664" t="s">
        <v>543</v>
      </c>
      <c r="B343" s="665" t="s">
        <v>4825</v>
      </c>
      <c r="C343" s="665" t="s">
        <v>4221</v>
      </c>
      <c r="D343" s="665" t="s">
        <v>4467</v>
      </c>
      <c r="E343" s="665" t="s">
        <v>4468</v>
      </c>
      <c r="F343" s="668"/>
      <c r="G343" s="668"/>
      <c r="H343" s="668"/>
      <c r="I343" s="668"/>
      <c r="J343" s="668"/>
      <c r="K343" s="668"/>
      <c r="L343" s="668"/>
      <c r="M343" s="668"/>
      <c r="N343" s="668">
        <v>4</v>
      </c>
      <c r="O343" s="668">
        <v>26388.32</v>
      </c>
      <c r="P343" s="681"/>
      <c r="Q343" s="669">
        <v>6597.08</v>
      </c>
    </row>
    <row r="344" spans="1:17" ht="14.4" customHeight="1" x14ac:dyDescent="0.3">
      <c r="A344" s="664" t="s">
        <v>543</v>
      </c>
      <c r="B344" s="665" t="s">
        <v>4825</v>
      </c>
      <c r="C344" s="665" t="s">
        <v>4221</v>
      </c>
      <c r="D344" s="665" t="s">
        <v>4473</v>
      </c>
      <c r="E344" s="665" t="s">
        <v>4474</v>
      </c>
      <c r="F344" s="668">
        <v>1</v>
      </c>
      <c r="G344" s="668">
        <v>4560</v>
      </c>
      <c r="H344" s="668">
        <v>1</v>
      </c>
      <c r="I344" s="668">
        <v>4560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543</v>
      </c>
      <c r="B345" s="665" t="s">
        <v>4825</v>
      </c>
      <c r="C345" s="665" t="s">
        <v>4221</v>
      </c>
      <c r="D345" s="665" t="s">
        <v>4476</v>
      </c>
      <c r="E345" s="665" t="s">
        <v>4477</v>
      </c>
      <c r="F345" s="668">
        <v>1</v>
      </c>
      <c r="G345" s="668">
        <v>10124.24</v>
      </c>
      <c r="H345" s="668">
        <v>1</v>
      </c>
      <c r="I345" s="668">
        <v>10124.24</v>
      </c>
      <c r="J345" s="668"/>
      <c r="K345" s="668"/>
      <c r="L345" s="668"/>
      <c r="M345" s="668"/>
      <c r="N345" s="668">
        <v>2</v>
      </c>
      <c r="O345" s="668">
        <v>20248.48</v>
      </c>
      <c r="P345" s="681">
        <v>2</v>
      </c>
      <c r="Q345" s="669">
        <v>10124.24</v>
      </c>
    </row>
    <row r="346" spans="1:17" ht="14.4" customHeight="1" x14ac:dyDescent="0.3">
      <c r="A346" s="664" t="s">
        <v>543</v>
      </c>
      <c r="B346" s="665" t="s">
        <v>4825</v>
      </c>
      <c r="C346" s="665" t="s">
        <v>4221</v>
      </c>
      <c r="D346" s="665" t="s">
        <v>4478</v>
      </c>
      <c r="E346" s="665" t="s">
        <v>4479</v>
      </c>
      <c r="F346" s="668"/>
      <c r="G346" s="668"/>
      <c r="H346" s="668"/>
      <c r="I346" s="668"/>
      <c r="J346" s="668"/>
      <c r="K346" s="668"/>
      <c r="L346" s="668"/>
      <c r="M346" s="668"/>
      <c r="N346" s="668">
        <v>2</v>
      </c>
      <c r="O346" s="668">
        <v>13327.42</v>
      </c>
      <c r="P346" s="681"/>
      <c r="Q346" s="669">
        <v>6663.71</v>
      </c>
    </row>
    <row r="347" spans="1:17" ht="14.4" customHeight="1" x14ac:dyDescent="0.3">
      <c r="A347" s="664" t="s">
        <v>543</v>
      </c>
      <c r="B347" s="665" t="s">
        <v>4825</v>
      </c>
      <c r="C347" s="665" t="s">
        <v>4221</v>
      </c>
      <c r="D347" s="665" t="s">
        <v>4490</v>
      </c>
      <c r="E347" s="665" t="s">
        <v>4491</v>
      </c>
      <c r="F347" s="668">
        <v>1</v>
      </c>
      <c r="G347" s="668">
        <v>12019.2</v>
      </c>
      <c r="H347" s="668">
        <v>1</v>
      </c>
      <c r="I347" s="668">
        <v>12019.2</v>
      </c>
      <c r="J347" s="668"/>
      <c r="K347" s="668"/>
      <c r="L347" s="668"/>
      <c r="M347" s="668"/>
      <c r="N347" s="668"/>
      <c r="O347" s="668"/>
      <c r="P347" s="681"/>
      <c r="Q347" s="669"/>
    </row>
    <row r="348" spans="1:17" ht="14.4" customHeight="1" x14ac:dyDescent="0.3">
      <c r="A348" s="664" t="s">
        <v>543</v>
      </c>
      <c r="B348" s="665" t="s">
        <v>4825</v>
      </c>
      <c r="C348" s="665" t="s">
        <v>4221</v>
      </c>
      <c r="D348" s="665" t="s">
        <v>4520</v>
      </c>
      <c r="E348" s="665" t="s">
        <v>4521</v>
      </c>
      <c r="F348" s="668">
        <v>1</v>
      </c>
      <c r="G348" s="668">
        <v>1380</v>
      </c>
      <c r="H348" s="668">
        <v>1</v>
      </c>
      <c r="I348" s="668">
        <v>1380</v>
      </c>
      <c r="J348" s="668"/>
      <c r="K348" s="668"/>
      <c r="L348" s="668"/>
      <c r="M348" s="668"/>
      <c r="N348" s="668"/>
      <c r="O348" s="668"/>
      <c r="P348" s="681"/>
      <c r="Q348" s="669"/>
    </row>
    <row r="349" spans="1:17" ht="14.4" customHeight="1" x14ac:dyDescent="0.3">
      <c r="A349" s="664" t="s">
        <v>543</v>
      </c>
      <c r="B349" s="665" t="s">
        <v>4825</v>
      </c>
      <c r="C349" s="665" t="s">
        <v>4221</v>
      </c>
      <c r="D349" s="665" t="s">
        <v>4522</v>
      </c>
      <c r="E349" s="665" t="s">
        <v>4523</v>
      </c>
      <c r="F349" s="668">
        <v>1</v>
      </c>
      <c r="G349" s="668">
        <v>1312</v>
      </c>
      <c r="H349" s="668">
        <v>1</v>
      </c>
      <c r="I349" s="668">
        <v>1312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543</v>
      </c>
      <c r="B350" s="665" t="s">
        <v>4825</v>
      </c>
      <c r="C350" s="665" t="s">
        <v>4224</v>
      </c>
      <c r="D350" s="665" t="s">
        <v>4829</v>
      </c>
      <c r="E350" s="665" t="s">
        <v>4830</v>
      </c>
      <c r="F350" s="668">
        <v>194</v>
      </c>
      <c r="G350" s="668">
        <v>2308018</v>
      </c>
      <c r="H350" s="668">
        <v>1</v>
      </c>
      <c r="I350" s="668">
        <v>11897</v>
      </c>
      <c r="J350" s="668">
        <v>244</v>
      </c>
      <c r="K350" s="668">
        <v>2902868</v>
      </c>
      <c r="L350" s="668">
        <v>1.2577319587628866</v>
      </c>
      <c r="M350" s="668">
        <v>11897</v>
      </c>
      <c r="N350" s="668">
        <v>237</v>
      </c>
      <c r="O350" s="668">
        <v>2819589</v>
      </c>
      <c r="P350" s="681">
        <v>1.2216494845360826</v>
      </c>
      <c r="Q350" s="669">
        <v>11897</v>
      </c>
    </row>
    <row r="351" spans="1:17" ht="14.4" customHeight="1" x14ac:dyDescent="0.3">
      <c r="A351" s="664" t="s">
        <v>543</v>
      </c>
      <c r="B351" s="665" t="s">
        <v>4825</v>
      </c>
      <c r="C351" s="665" t="s">
        <v>4224</v>
      </c>
      <c r="D351" s="665" t="s">
        <v>4831</v>
      </c>
      <c r="E351" s="665" t="s">
        <v>4832</v>
      </c>
      <c r="F351" s="668"/>
      <c r="G351" s="668"/>
      <c r="H351" s="668"/>
      <c r="I351" s="668"/>
      <c r="J351" s="668"/>
      <c r="K351" s="668"/>
      <c r="L351" s="668"/>
      <c r="M351" s="668"/>
      <c r="N351" s="668">
        <v>5</v>
      </c>
      <c r="O351" s="668">
        <v>2175</v>
      </c>
      <c r="P351" s="681"/>
      <c r="Q351" s="669">
        <v>435</v>
      </c>
    </row>
    <row r="352" spans="1:17" ht="14.4" customHeight="1" x14ac:dyDescent="0.3">
      <c r="A352" s="664" t="s">
        <v>543</v>
      </c>
      <c r="B352" s="665" t="s">
        <v>4825</v>
      </c>
      <c r="C352" s="665" t="s">
        <v>4224</v>
      </c>
      <c r="D352" s="665" t="s">
        <v>4595</v>
      </c>
      <c r="E352" s="665" t="s">
        <v>4596</v>
      </c>
      <c r="F352" s="668">
        <v>131</v>
      </c>
      <c r="G352" s="668">
        <v>50042</v>
      </c>
      <c r="H352" s="668">
        <v>1</v>
      </c>
      <c r="I352" s="668">
        <v>382</v>
      </c>
      <c r="J352" s="668">
        <v>163</v>
      </c>
      <c r="K352" s="668">
        <v>62590</v>
      </c>
      <c r="L352" s="668">
        <v>1.2507493705287558</v>
      </c>
      <c r="M352" s="668">
        <v>383.98773006134968</v>
      </c>
      <c r="N352" s="668">
        <v>176</v>
      </c>
      <c r="O352" s="668">
        <v>68628</v>
      </c>
      <c r="P352" s="681">
        <v>1.371408017265497</v>
      </c>
      <c r="Q352" s="669">
        <v>389.93181818181819</v>
      </c>
    </row>
    <row r="353" spans="1:17" ht="14.4" customHeight="1" x14ac:dyDescent="0.3">
      <c r="A353" s="664" t="s">
        <v>543</v>
      </c>
      <c r="B353" s="665" t="s">
        <v>4825</v>
      </c>
      <c r="C353" s="665" t="s">
        <v>4224</v>
      </c>
      <c r="D353" s="665" t="s">
        <v>4251</v>
      </c>
      <c r="E353" s="665" t="s">
        <v>4252</v>
      </c>
      <c r="F353" s="668">
        <v>11</v>
      </c>
      <c r="G353" s="668">
        <v>2552</v>
      </c>
      <c r="H353" s="668">
        <v>1</v>
      </c>
      <c r="I353" s="668">
        <v>232</v>
      </c>
      <c r="J353" s="668">
        <v>8</v>
      </c>
      <c r="K353" s="668">
        <v>1878</v>
      </c>
      <c r="L353" s="668">
        <v>0.73589341692789967</v>
      </c>
      <c r="M353" s="668">
        <v>234.75</v>
      </c>
      <c r="N353" s="668">
        <v>8</v>
      </c>
      <c r="O353" s="668">
        <v>2008</v>
      </c>
      <c r="P353" s="681">
        <v>0.78683385579937304</v>
      </c>
      <c r="Q353" s="669">
        <v>251</v>
      </c>
    </row>
    <row r="354" spans="1:17" ht="14.4" customHeight="1" x14ac:dyDescent="0.3">
      <c r="A354" s="664" t="s">
        <v>543</v>
      </c>
      <c r="B354" s="665" t="s">
        <v>4825</v>
      </c>
      <c r="C354" s="665" t="s">
        <v>4224</v>
      </c>
      <c r="D354" s="665" t="s">
        <v>4676</v>
      </c>
      <c r="E354" s="665" t="s">
        <v>4677</v>
      </c>
      <c r="F354" s="668">
        <v>0</v>
      </c>
      <c r="G354" s="668">
        <v>0</v>
      </c>
      <c r="H354" s="668"/>
      <c r="I354" s="668"/>
      <c r="J354" s="668">
        <v>0</v>
      </c>
      <c r="K354" s="668">
        <v>0</v>
      </c>
      <c r="L354" s="668"/>
      <c r="M354" s="668"/>
      <c r="N354" s="668">
        <v>0</v>
      </c>
      <c r="O354" s="668">
        <v>0</v>
      </c>
      <c r="P354" s="681"/>
      <c r="Q354" s="669"/>
    </row>
    <row r="355" spans="1:17" ht="14.4" customHeight="1" x14ac:dyDescent="0.3">
      <c r="A355" s="664" t="s">
        <v>543</v>
      </c>
      <c r="B355" s="665" t="s">
        <v>4825</v>
      </c>
      <c r="C355" s="665" t="s">
        <v>4224</v>
      </c>
      <c r="D355" s="665" t="s">
        <v>4678</v>
      </c>
      <c r="E355" s="665" t="s">
        <v>4679</v>
      </c>
      <c r="F355" s="668">
        <v>348</v>
      </c>
      <c r="G355" s="668">
        <v>0</v>
      </c>
      <c r="H355" s="668"/>
      <c r="I355" s="668">
        <v>0</v>
      </c>
      <c r="J355" s="668">
        <v>326</v>
      </c>
      <c r="K355" s="668">
        <v>0</v>
      </c>
      <c r="L355" s="668"/>
      <c r="M355" s="668">
        <v>0</v>
      </c>
      <c r="N355" s="668">
        <v>267</v>
      </c>
      <c r="O355" s="668">
        <v>0</v>
      </c>
      <c r="P355" s="681"/>
      <c r="Q355" s="669">
        <v>0</v>
      </c>
    </row>
    <row r="356" spans="1:17" ht="14.4" customHeight="1" x14ac:dyDescent="0.3">
      <c r="A356" s="664" t="s">
        <v>543</v>
      </c>
      <c r="B356" s="665" t="s">
        <v>4825</v>
      </c>
      <c r="C356" s="665" t="s">
        <v>4224</v>
      </c>
      <c r="D356" s="665" t="s">
        <v>4833</v>
      </c>
      <c r="E356" s="665" t="s">
        <v>4834</v>
      </c>
      <c r="F356" s="668">
        <v>24</v>
      </c>
      <c r="G356" s="668">
        <v>131424</v>
      </c>
      <c r="H356" s="668">
        <v>1</v>
      </c>
      <c r="I356" s="668">
        <v>5476</v>
      </c>
      <c r="J356" s="668">
        <v>2</v>
      </c>
      <c r="K356" s="668">
        <v>10952</v>
      </c>
      <c r="L356" s="668">
        <v>8.3333333333333329E-2</v>
      </c>
      <c r="M356" s="668">
        <v>5476</v>
      </c>
      <c r="N356" s="668">
        <v>10</v>
      </c>
      <c r="O356" s="668">
        <v>54760</v>
      </c>
      <c r="P356" s="681">
        <v>0.41666666666666669</v>
      </c>
      <c r="Q356" s="669">
        <v>5476</v>
      </c>
    </row>
    <row r="357" spans="1:17" ht="14.4" customHeight="1" x14ac:dyDescent="0.3">
      <c r="A357" s="664" t="s">
        <v>543</v>
      </c>
      <c r="B357" s="665" t="s">
        <v>4825</v>
      </c>
      <c r="C357" s="665" t="s">
        <v>4224</v>
      </c>
      <c r="D357" s="665" t="s">
        <v>4835</v>
      </c>
      <c r="E357" s="665" t="s">
        <v>4836</v>
      </c>
      <c r="F357" s="668">
        <v>99</v>
      </c>
      <c r="G357" s="668">
        <v>660924</v>
      </c>
      <c r="H357" s="668">
        <v>1</v>
      </c>
      <c r="I357" s="668">
        <v>6676</v>
      </c>
      <c r="J357" s="668">
        <v>82</v>
      </c>
      <c r="K357" s="668">
        <v>547432</v>
      </c>
      <c r="L357" s="668">
        <v>0.82828282828282829</v>
      </c>
      <c r="M357" s="668">
        <v>6676</v>
      </c>
      <c r="N357" s="668">
        <v>88</v>
      </c>
      <c r="O357" s="668">
        <v>587488</v>
      </c>
      <c r="P357" s="681">
        <v>0.88888888888888884</v>
      </c>
      <c r="Q357" s="669">
        <v>6676</v>
      </c>
    </row>
    <row r="358" spans="1:17" ht="14.4" customHeight="1" x14ac:dyDescent="0.3">
      <c r="A358" s="664" t="s">
        <v>543</v>
      </c>
      <c r="B358" s="665" t="s">
        <v>4825</v>
      </c>
      <c r="C358" s="665" t="s">
        <v>4224</v>
      </c>
      <c r="D358" s="665" t="s">
        <v>4299</v>
      </c>
      <c r="E358" s="665" t="s">
        <v>4300</v>
      </c>
      <c r="F358" s="668">
        <v>12</v>
      </c>
      <c r="G358" s="668">
        <v>4128</v>
      </c>
      <c r="H358" s="668">
        <v>1</v>
      </c>
      <c r="I358" s="668">
        <v>344</v>
      </c>
      <c r="J358" s="668">
        <v>7</v>
      </c>
      <c r="K358" s="668">
        <v>2442</v>
      </c>
      <c r="L358" s="668">
        <v>0.59156976744186052</v>
      </c>
      <c r="M358" s="668">
        <v>348.85714285714283</v>
      </c>
      <c r="N358" s="668">
        <v>4</v>
      </c>
      <c r="O358" s="668">
        <v>1488</v>
      </c>
      <c r="P358" s="681">
        <v>0.36046511627906974</v>
      </c>
      <c r="Q358" s="669">
        <v>372</v>
      </c>
    </row>
    <row r="359" spans="1:17" ht="14.4" customHeight="1" x14ac:dyDescent="0.3">
      <c r="A359" s="664" t="s">
        <v>543</v>
      </c>
      <c r="B359" s="665" t="s">
        <v>4837</v>
      </c>
      <c r="C359" s="665" t="s">
        <v>4212</v>
      </c>
      <c r="D359" s="665" t="s">
        <v>4838</v>
      </c>
      <c r="E359" s="665" t="s">
        <v>2409</v>
      </c>
      <c r="F359" s="668">
        <v>1</v>
      </c>
      <c r="G359" s="668">
        <v>82.92</v>
      </c>
      <c r="H359" s="668">
        <v>1</v>
      </c>
      <c r="I359" s="668">
        <v>82.92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543</v>
      </c>
      <c r="B360" s="665" t="s">
        <v>4837</v>
      </c>
      <c r="C360" s="665" t="s">
        <v>4212</v>
      </c>
      <c r="D360" s="665" t="s">
        <v>4368</v>
      </c>
      <c r="E360" s="665" t="s">
        <v>2409</v>
      </c>
      <c r="F360" s="668">
        <v>30</v>
      </c>
      <c r="G360" s="668">
        <v>3538.7999999999997</v>
      </c>
      <c r="H360" s="668">
        <v>1</v>
      </c>
      <c r="I360" s="668">
        <v>117.96</v>
      </c>
      <c r="J360" s="668"/>
      <c r="K360" s="668"/>
      <c r="L360" s="668"/>
      <c r="M360" s="668"/>
      <c r="N360" s="668">
        <v>15</v>
      </c>
      <c r="O360" s="668">
        <v>1282.2</v>
      </c>
      <c r="P360" s="681">
        <v>0.36232621227534761</v>
      </c>
      <c r="Q360" s="669">
        <v>85.48</v>
      </c>
    </row>
    <row r="361" spans="1:17" ht="14.4" customHeight="1" x14ac:dyDescent="0.3">
      <c r="A361" s="664" t="s">
        <v>543</v>
      </c>
      <c r="B361" s="665" t="s">
        <v>4837</v>
      </c>
      <c r="C361" s="665" t="s">
        <v>4212</v>
      </c>
      <c r="D361" s="665" t="s">
        <v>4374</v>
      </c>
      <c r="E361" s="665" t="s">
        <v>1226</v>
      </c>
      <c r="F361" s="668">
        <v>9</v>
      </c>
      <c r="G361" s="668">
        <v>549.45000000000005</v>
      </c>
      <c r="H361" s="668">
        <v>1</v>
      </c>
      <c r="I361" s="668">
        <v>61.050000000000004</v>
      </c>
      <c r="J361" s="668">
        <v>28</v>
      </c>
      <c r="K361" s="668">
        <v>1635.2</v>
      </c>
      <c r="L361" s="668">
        <v>2.976066976066976</v>
      </c>
      <c r="M361" s="668">
        <v>58.4</v>
      </c>
      <c r="N361" s="668">
        <v>43</v>
      </c>
      <c r="O361" s="668">
        <v>2511.2000000000003</v>
      </c>
      <c r="P361" s="681">
        <v>4.5703885703885705</v>
      </c>
      <c r="Q361" s="669">
        <v>58.400000000000006</v>
      </c>
    </row>
    <row r="362" spans="1:17" ht="14.4" customHeight="1" x14ac:dyDescent="0.3">
      <c r="A362" s="664" t="s">
        <v>543</v>
      </c>
      <c r="B362" s="665" t="s">
        <v>4837</v>
      </c>
      <c r="C362" s="665" t="s">
        <v>4212</v>
      </c>
      <c r="D362" s="665" t="s">
        <v>4379</v>
      </c>
      <c r="E362" s="665" t="s">
        <v>1241</v>
      </c>
      <c r="F362" s="668"/>
      <c r="G362" s="668"/>
      <c r="H362" s="668"/>
      <c r="I362" s="668"/>
      <c r="J362" s="668"/>
      <c r="K362" s="668"/>
      <c r="L362" s="668"/>
      <c r="M362" s="668"/>
      <c r="N362" s="668">
        <v>1.9</v>
      </c>
      <c r="O362" s="668">
        <v>22825.46</v>
      </c>
      <c r="P362" s="681"/>
      <c r="Q362" s="669">
        <v>12013.4</v>
      </c>
    </row>
    <row r="363" spans="1:17" ht="14.4" customHeight="1" x14ac:dyDescent="0.3">
      <c r="A363" s="664" t="s">
        <v>543</v>
      </c>
      <c r="B363" s="665" t="s">
        <v>4837</v>
      </c>
      <c r="C363" s="665" t="s">
        <v>4212</v>
      </c>
      <c r="D363" s="665" t="s">
        <v>4382</v>
      </c>
      <c r="E363" s="665" t="s">
        <v>4383</v>
      </c>
      <c r="F363" s="668">
        <v>44</v>
      </c>
      <c r="G363" s="668">
        <v>1775.84</v>
      </c>
      <c r="H363" s="668">
        <v>1</v>
      </c>
      <c r="I363" s="668">
        <v>40.36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543</v>
      </c>
      <c r="B364" s="665" t="s">
        <v>4837</v>
      </c>
      <c r="C364" s="665" t="s">
        <v>4212</v>
      </c>
      <c r="D364" s="665" t="s">
        <v>4384</v>
      </c>
      <c r="E364" s="665" t="s">
        <v>4385</v>
      </c>
      <c r="F364" s="668">
        <v>19.7</v>
      </c>
      <c r="G364" s="668">
        <v>7962.7400000000007</v>
      </c>
      <c r="H364" s="668">
        <v>1</v>
      </c>
      <c r="I364" s="668">
        <v>404.20000000000005</v>
      </c>
      <c r="J364" s="668">
        <v>12.3</v>
      </c>
      <c r="K364" s="668">
        <v>4755.2699999999995</v>
      </c>
      <c r="L364" s="668">
        <v>0.59719016318503415</v>
      </c>
      <c r="M364" s="668">
        <v>386.60731707317069</v>
      </c>
      <c r="N364" s="668">
        <v>18.400000000000002</v>
      </c>
      <c r="O364" s="668">
        <v>7113.46</v>
      </c>
      <c r="P364" s="681">
        <v>0.89334324616903216</v>
      </c>
      <c r="Q364" s="669">
        <v>386.60108695652167</v>
      </c>
    </row>
    <row r="365" spans="1:17" ht="14.4" customHeight="1" x14ac:dyDescent="0.3">
      <c r="A365" s="664" t="s">
        <v>543</v>
      </c>
      <c r="B365" s="665" t="s">
        <v>4837</v>
      </c>
      <c r="C365" s="665" t="s">
        <v>4212</v>
      </c>
      <c r="D365" s="665" t="s">
        <v>4386</v>
      </c>
      <c r="E365" s="665" t="s">
        <v>4387</v>
      </c>
      <c r="F365" s="668"/>
      <c r="G365" s="668"/>
      <c r="H365" s="668"/>
      <c r="I365" s="668"/>
      <c r="J365" s="668"/>
      <c r="K365" s="668"/>
      <c r="L365" s="668"/>
      <c r="M365" s="668"/>
      <c r="N365" s="668">
        <v>14</v>
      </c>
      <c r="O365" s="668">
        <v>540.54</v>
      </c>
      <c r="P365" s="681"/>
      <c r="Q365" s="669">
        <v>38.61</v>
      </c>
    </row>
    <row r="366" spans="1:17" ht="14.4" customHeight="1" x14ac:dyDescent="0.3">
      <c r="A366" s="664" t="s">
        <v>543</v>
      </c>
      <c r="B366" s="665" t="s">
        <v>4837</v>
      </c>
      <c r="C366" s="665" t="s">
        <v>4212</v>
      </c>
      <c r="D366" s="665" t="s">
        <v>4396</v>
      </c>
      <c r="E366" s="665" t="s">
        <v>2297</v>
      </c>
      <c r="F366" s="668">
        <v>7</v>
      </c>
      <c r="G366" s="668">
        <v>2658.25</v>
      </c>
      <c r="H366" s="668">
        <v>1</v>
      </c>
      <c r="I366" s="668">
        <v>379.75</v>
      </c>
      <c r="J366" s="668">
        <v>5</v>
      </c>
      <c r="K366" s="668">
        <v>1816.25</v>
      </c>
      <c r="L366" s="668">
        <v>0.68325025862879718</v>
      </c>
      <c r="M366" s="668">
        <v>363.25</v>
      </c>
      <c r="N366" s="668">
        <v>12</v>
      </c>
      <c r="O366" s="668">
        <v>3260.62</v>
      </c>
      <c r="P366" s="681">
        <v>1.2266039687764507</v>
      </c>
      <c r="Q366" s="669">
        <v>271.71833333333331</v>
      </c>
    </row>
    <row r="367" spans="1:17" ht="14.4" customHeight="1" x14ac:dyDescent="0.3">
      <c r="A367" s="664" t="s">
        <v>543</v>
      </c>
      <c r="B367" s="665" t="s">
        <v>4837</v>
      </c>
      <c r="C367" s="665" t="s">
        <v>4212</v>
      </c>
      <c r="D367" s="665" t="s">
        <v>4399</v>
      </c>
      <c r="E367" s="665" t="s">
        <v>4400</v>
      </c>
      <c r="F367" s="668">
        <v>8</v>
      </c>
      <c r="G367" s="668">
        <v>1099.68</v>
      </c>
      <c r="H367" s="668">
        <v>1</v>
      </c>
      <c r="I367" s="668">
        <v>137.46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543</v>
      </c>
      <c r="B368" s="665" t="s">
        <v>4837</v>
      </c>
      <c r="C368" s="665" t="s">
        <v>4212</v>
      </c>
      <c r="D368" s="665" t="s">
        <v>4839</v>
      </c>
      <c r="E368" s="665" t="s">
        <v>4840</v>
      </c>
      <c r="F368" s="668"/>
      <c r="G368" s="668"/>
      <c r="H368" s="668"/>
      <c r="I368" s="668"/>
      <c r="J368" s="668">
        <v>11</v>
      </c>
      <c r="K368" s="668">
        <v>749.32</v>
      </c>
      <c r="L368" s="668"/>
      <c r="M368" s="668">
        <v>68.12</v>
      </c>
      <c r="N368" s="668"/>
      <c r="O368" s="668"/>
      <c r="P368" s="681"/>
      <c r="Q368" s="669"/>
    </row>
    <row r="369" spans="1:17" ht="14.4" customHeight="1" x14ac:dyDescent="0.3">
      <c r="A369" s="664" t="s">
        <v>543</v>
      </c>
      <c r="B369" s="665" t="s">
        <v>4837</v>
      </c>
      <c r="C369" s="665" t="s">
        <v>4212</v>
      </c>
      <c r="D369" s="665" t="s">
        <v>4406</v>
      </c>
      <c r="E369" s="665" t="s">
        <v>4407</v>
      </c>
      <c r="F369" s="668">
        <v>2</v>
      </c>
      <c r="G369" s="668">
        <v>434</v>
      </c>
      <c r="H369" s="668">
        <v>1</v>
      </c>
      <c r="I369" s="668">
        <v>217</v>
      </c>
      <c r="J369" s="668">
        <v>0.70000000000000007</v>
      </c>
      <c r="K369" s="668">
        <v>145.27000000000001</v>
      </c>
      <c r="L369" s="668">
        <v>0.33472350230414749</v>
      </c>
      <c r="M369" s="668">
        <v>207.52857142857141</v>
      </c>
      <c r="N369" s="668"/>
      <c r="O369" s="668"/>
      <c r="P369" s="681"/>
      <c r="Q369" s="669"/>
    </row>
    <row r="370" spans="1:17" ht="14.4" customHeight="1" x14ac:dyDescent="0.3">
      <c r="A370" s="664" t="s">
        <v>543</v>
      </c>
      <c r="B370" s="665" t="s">
        <v>4837</v>
      </c>
      <c r="C370" s="665" t="s">
        <v>4212</v>
      </c>
      <c r="D370" s="665" t="s">
        <v>4408</v>
      </c>
      <c r="E370" s="665" t="s">
        <v>1222</v>
      </c>
      <c r="F370" s="668"/>
      <c r="G370" s="668"/>
      <c r="H370" s="668"/>
      <c r="I370" s="668"/>
      <c r="J370" s="668">
        <v>1.8</v>
      </c>
      <c r="K370" s="668">
        <v>166.92</v>
      </c>
      <c r="L370" s="668"/>
      <c r="M370" s="668">
        <v>92.73333333333332</v>
      </c>
      <c r="N370" s="668"/>
      <c r="O370" s="668"/>
      <c r="P370" s="681"/>
      <c r="Q370" s="669"/>
    </row>
    <row r="371" spans="1:17" ht="14.4" customHeight="1" x14ac:dyDescent="0.3">
      <c r="A371" s="664" t="s">
        <v>543</v>
      </c>
      <c r="B371" s="665" t="s">
        <v>4837</v>
      </c>
      <c r="C371" s="665" t="s">
        <v>4212</v>
      </c>
      <c r="D371" s="665" t="s">
        <v>4413</v>
      </c>
      <c r="E371" s="665" t="s">
        <v>2307</v>
      </c>
      <c r="F371" s="668"/>
      <c r="G371" s="668"/>
      <c r="H371" s="668"/>
      <c r="I371" s="668"/>
      <c r="J371" s="668"/>
      <c r="K371" s="668"/>
      <c r="L371" s="668"/>
      <c r="M371" s="668"/>
      <c r="N371" s="668">
        <v>2.9</v>
      </c>
      <c r="O371" s="668">
        <v>2319.27</v>
      </c>
      <c r="P371" s="681"/>
      <c r="Q371" s="669">
        <v>799.74827586206902</v>
      </c>
    </row>
    <row r="372" spans="1:17" ht="14.4" customHeight="1" x14ac:dyDescent="0.3">
      <c r="A372" s="664" t="s">
        <v>543</v>
      </c>
      <c r="B372" s="665" t="s">
        <v>4837</v>
      </c>
      <c r="C372" s="665" t="s">
        <v>4212</v>
      </c>
      <c r="D372" s="665" t="s">
        <v>4417</v>
      </c>
      <c r="E372" s="665" t="s">
        <v>4418</v>
      </c>
      <c r="F372" s="668"/>
      <c r="G372" s="668"/>
      <c r="H372" s="668"/>
      <c r="I372" s="668"/>
      <c r="J372" s="668">
        <v>1.6</v>
      </c>
      <c r="K372" s="668">
        <v>617.70000000000005</v>
      </c>
      <c r="L372" s="668"/>
      <c r="M372" s="668">
        <v>386.0625</v>
      </c>
      <c r="N372" s="668"/>
      <c r="O372" s="668"/>
      <c r="P372" s="681"/>
      <c r="Q372" s="669"/>
    </row>
    <row r="373" spans="1:17" ht="14.4" customHeight="1" x14ac:dyDescent="0.3">
      <c r="A373" s="664" t="s">
        <v>543</v>
      </c>
      <c r="B373" s="665" t="s">
        <v>4837</v>
      </c>
      <c r="C373" s="665" t="s">
        <v>4212</v>
      </c>
      <c r="D373" s="665" t="s">
        <v>4419</v>
      </c>
      <c r="E373" s="665" t="s">
        <v>1219</v>
      </c>
      <c r="F373" s="668"/>
      <c r="G373" s="668"/>
      <c r="H373" s="668"/>
      <c r="I373" s="668"/>
      <c r="J373" s="668">
        <v>1.1000000000000001</v>
      </c>
      <c r="K373" s="668">
        <v>849.36</v>
      </c>
      <c r="L373" s="668"/>
      <c r="M373" s="668">
        <v>772.14545454545453</v>
      </c>
      <c r="N373" s="668"/>
      <c r="O373" s="668"/>
      <c r="P373" s="681"/>
      <c r="Q373" s="669"/>
    </row>
    <row r="374" spans="1:17" ht="14.4" customHeight="1" x14ac:dyDescent="0.3">
      <c r="A374" s="664" t="s">
        <v>543</v>
      </c>
      <c r="B374" s="665" t="s">
        <v>4837</v>
      </c>
      <c r="C374" s="665" t="s">
        <v>4212</v>
      </c>
      <c r="D374" s="665" t="s">
        <v>4420</v>
      </c>
      <c r="E374" s="665" t="s">
        <v>4421</v>
      </c>
      <c r="F374" s="668"/>
      <c r="G374" s="668"/>
      <c r="H374" s="668"/>
      <c r="I374" s="668"/>
      <c r="J374" s="668">
        <v>1.75</v>
      </c>
      <c r="K374" s="668">
        <v>6083.45</v>
      </c>
      <c r="L374" s="668"/>
      <c r="M374" s="668">
        <v>3476.2571428571428</v>
      </c>
      <c r="N374" s="668">
        <v>2.09</v>
      </c>
      <c r="O374" s="668">
        <v>5331</v>
      </c>
      <c r="P374" s="681"/>
      <c r="Q374" s="669">
        <v>2550.7177033492826</v>
      </c>
    </row>
    <row r="375" spans="1:17" ht="14.4" customHeight="1" x14ac:dyDescent="0.3">
      <c r="A375" s="664" t="s">
        <v>543</v>
      </c>
      <c r="B375" s="665" t="s">
        <v>4837</v>
      </c>
      <c r="C375" s="665" t="s">
        <v>4212</v>
      </c>
      <c r="D375" s="665" t="s">
        <v>4841</v>
      </c>
      <c r="E375" s="665" t="s">
        <v>1203</v>
      </c>
      <c r="F375" s="668"/>
      <c r="G375" s="668"/>
      <c r="H375" s="668"/>
      <c r="I375" s="668"/>
      <c r="J375" s="668"/>
      <c r="K375" s="668"/>
      <c r="L375" s="668"/>
      <c r="M375" s="668"/>
      <c r="N375" s="668">
        <v>0.3</v>
      </c>
      <c r="O375" s="668">
        <v>99.42</v>
      </c>
      <c r="P375" s="681"/>
      <c r="Q375" s="669">
        <v>331.40000000000003</v>
      </c>
    </row>
    <row r="376" spans="1:17" ht="14.4" customHeight="1" x14ac:dyDescent="0.3">
      <c r="A376" s="664" t="s">
        <v>543</v>
      </c>
      <c r="B376" s="665" t="s">
        <v>4837</v>
      </c>
      <c r="C376" s="665" t="s">
        <v>4427</v>
      </c>
      <c r="D376" s="665" t="s">
        <v>4429</v>
      </c>
      <c r="E376" s="665"/>
      <c r="F376" s="668">
        <v>9</v>
      </c>
      <c r="G376" s="668">
        <v>16317</v>
      </c>
      <c r="H376" s="668">
        <v>1</v>
      </c>
      <c r="I376" s="668">
        <v>1813</v>
      </c>
      <c r="J376" s="668">
        <v>2</v>
      </c>
      <c r="K376" s="668">
        <v>3626</v>
      </c>
      <c r="L376" s="668">
        <v>0.22222222222222221</v>
      </c>
      <c r="M376" s="668">
        <v>1813</v>
      </c>
      <c r="N376" s="668"/>
      <c r="O376" s="668"/>
      <c r="P376" s="681"/>
      <c r="Q376" s="669"/>
    </row>
    <row r="377" spans="1:17" ht="14.4" customHeight="1" x14ac:dyDescent="0.3">
      <c r="A377" s="664" t="s">
        <v>543</v>
      </c>
      <c r="B377" s="665" t="s">
        <v>4837</v>
      </c>
      <c r="C377" s="665" t="s">
        <v>4427</v>
      </c>
      <c r="D377" s="665" t="s">
        <v>4433</v>
      </c>
      <c r="E377" s="665"/>
      <c r="F377" s="668">
        <v>4</v>
      </c>
      <c r="G377" s="668">
        <v>3048</v>
      </c>
      <c r="H377" s="668">
        <v>1</v>
      </c>
      <c r="I377" s="668">
        <v>762</v>
      </c>
      <c r="J377" s="668">
        <v>2</v>
      </c>
      <c r="K377" s="668">
        <v>1832</v>
      </c>
      <c r="L377" s="668">
        <v>0.60104986876640421</v>
      </c>
      <c r="M377" s="668">
        <v>916</v>
      </c>
      <c r="N377" s="668"/>
      <c r="O377" s="668"/>
      <c r="P377" s="681"/>
      <c r="Q377" s="669"/>
    </row>
    <row r="378" spans="1:17" ht="14.4" customHeight="1" x14ac:dyDescent="0.3">
      <c r="A378" s="664" t="s">
        <v>543</v>
      </c>
      <c r="B378" s="665" t="s">
        <v>4837</v>
      </c>
      <c r="C378" s="665" t="s">
        <v>4221</v>
      </c>
      <c r="D378" s="665" t="s">
        <v>4842</v>
      </c>
      <c r="E378" s="665" t="s">
        <v>4843</v>
      </c>
      <c r="F378" s="668">
        <v>6</v>
      </c>
      <c r="G378" s="668">
        <v>2834.88</v>
      </c>
      <c r="H378" s="668">
        <v>1</v>
      </c>
      <c r="I378" s="668">
        <v>472.48</v>
      </c>
      <c r="J378" s="668">
        <v>2</v>
      </c>
      <c r="K378" s="668">
        <v>944.96</v>
      </c>
      <c r="L378" s="668">
        <v>0.33333333333333331</v>
      </c>
      <c r="M378" s="668">
        <v>472.48</v>
      </c>
      <c r="N378" s="668">
        <v>5</v>
      </c>
      <c r="O378" s="668">
        <v>2362.4</v>
      </c>
      <c r="P378" s="681">
        <v>0.83333333333333337</v>
      </c>
      <c r="Q378" s="669">
        <v>472.48</v>
      </c>
    </row>
    <row r="379" spans="1:17" ht="14.4" customHeight="1" x14ac:dyDescent="0.3">
      <c r="A379" s="664" t="s">
        <v>543</v>
      </c>
      <c r="B379" s="665" t="s">
        <v>4837</v>
      </c>
      <c r="C379" s="665" t="s">
        <v>4221</v>
      </c>
      <c r="D379" s="665" t="s">
        <v>4844</v>
      </c>
      <c r="E379" s="665" t="s">
        <v>4845</v>
      </c>
      <c r="F379" s="668">
        <v>1</v>
      </c>
      <c r="G379" s="668">
        <v>4124.5200000000004</v>
      </c>
      <c r="H379" s="668">
        <v>1</v>
      </c>
      <c r="I379" s="668">
        <v>4124.5200000000004</v>
      </c>
      <c r="J379" s="668"/>
      <c r="K379" s="668"/>
      <c r="L379" s="668"/>
      <c r="M379" s="668"/>
      <c r="N379" s="668">
        <v>1</v>
      </c>
      <c r="O379" s="668">
        <v>4124.5200000000004</v>
      </c>
      <c r="P379" s="681">
        <v>1</v>
      </c>
      <c r="Q379" s="669">
        <v>4124.5200000000004</v>
      </c>
    </row>
    <row r="380" spans="1:17" ht="14.4" customHeight="1" x14ac:dyDescent="0.3">
      <c r="A380" s="664" t="s">
        <v>543</v>
      </c>
      <c r="B380" s="665" t="s">
        <v>4837</v>
      </c>
      <c r="C380" s="665" t="s">
        <v>4221</v>
      </c>
      <c r="D380" s="665" t="s">
        <v>4846</v>
      </c>
      <c r="E380" s="665" t="s">
        <v>4847</v>
      </c>
      <c r="F380" s="668"/>
      <c r="G380" s="668"/>
      <c r="H380" s="668"/>
      <c r="I380" s="668"/>
      <c r="J380" s="668">
        <v>1</v>
      </c>
      <c r="K380" s="668">
        <v>1265.81</v>
      </c>
      <c r="L380" s="668"/>
      <c r="M380" s="668">
        <v>1265.81</v>
      </c>
      <c r="N380" s="668"/>
      <c r="O380" s="668"/>
      <c r="P380" s="681"/>
      <c r="Q380" s="669"/>
    </row>
    <row r="381" spans="1:17" ht="14.4" customHeight="1" x14ac:dyDescent="0.3">
      <c r="A381" s="664" t="s">
        <v>543</v>
      </c>
      <c r="B381" s="665" t="s">
        <v>4837</v>
      </c>
      <c r="C381" s="665" t="s">
        <v>4221</v>
      </c>
      <c r="D381" s="665" t="s">
        <v>4848</v>
      </c>
      <c r="E381" s="665" t="s">
        <v>4849</v>
      </c>
      <c r="F381" s="668">
        <v>2</v>
      </c>
      <c r="G381" s="668">
        <v>138.04</v>
      </c>
      <c r="H381" s="668">
        <v>1</v>
      </c>
      <c r="I381" s="668">
        <v>69.02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543</v>
      </c>
      <c r="B382" s="665" t="s">
        <v>4837</v>
      </c>
      <c r="C382" s="665" t="s">
        <v>4221</v>
      </c>
      <c r="D382" s="665" t="s">
        <v>4850</v>
      </c>
      <c r="E382" s="665" t="s">
        <v>4849</v>
      </c>
      <c r="F382" s="668">
        <v>8</v>
      </c>
      <c r="G382" s="668">
        <v>721.28</v>
      </c>
      <c r="H382" s="668">
        <v>1</v>
      </c>
      <c r="I382" s="668">
        <v>90.16</v>
      </c>
      <c r="J382" s="668">
        <v>10</v>
      </c>
      <c r="K382" s="668">
        <v>901.6</v>
      </c>
      <c r="L382" s="668">
        <v>1.25</v>
      </c>
      <c r="M382" s="668">
        <v>90.16</v>
      </c>
      <c r="N382" s="668">
        <v>13</v>
      </c>
      <c r="O382" s="668">
        <v>1172.08</v>
      </c>
      <c r="P382" s="681">
        <v>1.625</v>
      </c>
      <c r="Q382" s="669">
        <v>90.16</v>
      </c>
    </row>
    <row r="383" spans="1:17" ht="14.4" customHeight="1" x14ac:dyDescent="0.3">
      <c r="A383" s="664" t="s">
        <v>543</v>
      </c>
      <c r="B383" s="665" t="s">
        <v>4837</v>
      </c>
      <c r="C383" s="665" t="s">
        <v>4221</v>
      </c>
      <c r="D383" s="665" t="s">
        <v>4462</v>
      </c>
      <c r="E383" s="665" t="s">
        <v>4461</v>
      </c>
      <c r="F383" s="668"/>
      <c r="G383" s="668"/>
      <c r="H383" s="668"/>
      <c r="I383" s="668"/>
      <c r="J383" s="668">
        <v>1</v>
      </c>
      <c r="K383" s="668">
        <v>8342.6200000000008</v>
      </c>
      <c r="L383" s="668"/>
      <c r="M383" s="668">
        <v>8342.6200000000008</v>
      </c>
      <c r="N383" s="668"/>
      <c r="O383" s="668"/>
      <c r="P383" s="681"/>
      <c r="Q383" s="669"/>
    </row>
    <row r="384" spans="1:17" ht="14.4" customHeight="1" x14ac:dyDescent="0.3">
      <c r="A384" s="664" t="s">
        <v>543</v>
      </c>
      <c r="B384" s="665" t="s">
        <v>4837</v>
      </c>
      <c r="C384" s="665" t="s">
        <v>4221</v>
      </c>
      <c r="D384" s="665" t="s">
        <v>4851</v>
      </c>
      <c r="E384" s="665" t="s">
        <v>4852</v>
      </c>
      <c r="F384" s="668">
        <v>2</v>
      </c>
      <c r="G384" s="668">
        <v>10202</v>
      </c>
      <c r="H384" s="668">
        <v>1</v>
      </c>
      <c r="I384" s="668">
        <v>5101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543</v>
      </c>
      <c r="B385" s="665" t="s">
        <v>4837</v>
      </c>
      <c r="C385" s="665" t="s">
        <v>4221</v>
      </c>
      <c r="D385" s="665" t="s">
        <v>4522</v>
      </c>
      <c r="E385" s="665" t="s">
        <v>4523</v>
      </c>
      <c r="F385" s="668">
        <v>1</v>
      </c>
      <c r="G385" s="668">
        <v>1312</v>
      </c>
      <c r="H385" s="668">
        <v>1</v>
      </c>
      <c r="I385" s="668">
        <v>1312</v>
      </c>
      <c r="J385" s="668"/>
      <c r="K385" s="668"/>
      <c r="L385" s="668"/>
      <c r="M385" s="668"/>
      <c r="N385" s="668"/>
      <c r="O385" s="668"/>
      <c r="P385" s="681"/>
      <c r="Q385" s="669"/>
    </row>
    <row r="386" spans="1:17" ht="14.4" customHeight="1" x14ac:dyDescent="0.3">
      <c r="A386" s="664" t="s">
        <v>543</v>
      </c>
      <c r="B386" s="665" t="s">
        <v>4837</v>
      </c>
      <c r="C386" s="665" t="s">
        <v>4221</v>
      </c>
      <c r="D386" s="665" t="s">
        <v>4853</v>
      </c>
      <c r="E386" s="665" t="s">
        <v>4854</v>
      </c>
      <c r="F386" s="668">
        <v>4</v>
      </c>
      <c r="G386" s="668">
        <v>5450</v>
      </c>
      <c r="H386" s="668">
        <v>1</v>
      </c>
      <c r="I386" s="668">
        <v>1362.5</v>
      </c>
      <c r="J386" s="668"/>
      <c r="K386" s="668"/>
      <c r="L386" s="668"/>
      <c r="M386" s="668"/>
      <c r="N386" s="668"/>
      <c r="O386" s="668"/>
      <c r="P386" s="681"/>
      <c r="Q386" s="669"/>
    </row>
    <row r="387" spans="1:17" ht="14.4" customHeight="1" x14ac:dyDescent="0.3">
      <c r="A387" s="664" t="s">
        <v>543</v>
      </c>
      <c r="B387" s="665" t="s">
        <v>4837</v>
      </c>
      <c r="C387" s="665" t="s">
        <v>4221</v>
      </c>
      <c r="D387" s="665" t="s">
        <v>4855</v>
      </c>
      <c r="E387" s="665"/>
      <c r="F387" s="668">
        <v>10</v>
      </c>
      <c r="G387" s="668">
        <v>700</v>
      </c>
      <c r="H387" s="668">
        <v>1</v>
      </c>
      <c r="I387" s="668">
        <v>70</v>
      </c>
      <c r="J387" s="668"/>
      <c r="K387" s="668"/>
      <c r="L387" s="668"/>
      <c r="M387" s="668"/>
      <c r="N387" s="668"/>
      <c r="O387" s="668"/>
      <c r="P387" s="681"/>
      <c r="Q387" s="669"/>
    </row>
    <row r="388" spans="1:17" ht="14.4" customHeight="1" x14ac:dyDescent="0.3">
      <c r="A388" s="664" t="s">
        <v>543</v>
      </c>
      <c r="B388" s="665" t="s">
        <v>4837</v>
      </c>
      <c r="C388" s="665" t="s">
        <v>4221</v>
      </c>
      <c r="D388" s="665" t="s">
        <v>4856</v>
      </c>
      <c r="E388" s="665" t="s">
        <v>4857</v>
      </c>
      <c r="F388" s="668"/>
      <c r="G388" s="668"/>
      <c r="H388" s="668"/>
      <c r="I388" s="668"/>
      <c r="J388" s="668"/>
      <c r="K388" s="668"/>
      <c r="L388" s="668"/>
      <c r="M388" s="668"/>
      <c r="N388" s="668">
        <v>3</v>
      </c>
      <c r="O388" s="668">
        <v>23970</v>
      </c>
      <c r="P388" s="681"/>
      <c r="Q388" s="669">
        <v>7990</v>
      </c>
    </row>
    <row r="389" spans="1:17" ht="14.4" customHeight="1" x14ac:dyDescent="0.3">
      <c r="A389" s="664" t="s">
        <v>543</v>
      </c>
      <c r="B389" s="665" t="s">
        <v>4837</v>
      </c>
      <c r="C389" s="665" t="s">
        <v>4221</v>
      </c>
      <c r="D389" s="665" t="s">
        <v>4858</v>
      </c>
      <c r="E389" s="665" t="s">
        <v>4857</v>
      </c>
      <c r="F389" s="668">
        <v>3</v>
      </c>
      <c r="G389" s="668">
        <v>29316</v>
      </c>
      <c r="H389" s="668">
        <v>1</v>
      </c>
      <c r="I389" s="668">
        <v>9772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543</v>
      </c>
      <c r="B390" s="665" t="s">
        <v>4837</v>
      </c>
      <c r="C390" s="665" t="s">
        <v>4221</v>
      </c>
      <c r="D390" s="665" t="s">
        <v>4546</v>
      </c>
      <c r="E390" s="665" t="s">
        <v>4547</v>
      </c>
      <c r="F390" s="668">
        <v>5</v>
      </c>
      <c r="G390" s="668">
        <v>2815</v>
      </c>
      <c r="H390" s="668">
        <v>1</v>
      </c>
      <c r="I390" s="668">
        <v>563</v>
      </c>
      <c r="J390" s="668">
        <v>8</v>
      </c>
      <c r="K390" s="668">
        <v>4504</v>
      </c>
      <c r="L390" s="668">
        <v>1.6</v>
      </c>
      <c r="M390" s="668">
        <v>563</v>
      </c>
      <c r="N390" s="668">
        <v>13</v>
      </c>
      <c r="O390" s="668">
        <v>7319</v>
      </c>
      <c r="P390" s="681">
        <v>2.6</v>
      </c>
      <c r="Q390" s="669">
        <v>563</v>
      </c>
    </row>
    <row r="391" spans="1:17" ht="14.4" customHeight="1" x14ac:dyDescent="0.3">
      <c r="A391" s="664" t="s">
        <v>543</v>
      </c>
      <c r="B391" s="665" t="s">
        <v>4837</v>
      </c>
      <c r="C391" s="665" t="s">
        <v>4221</v>
      </c>
      <c r="D391" s="665" t="s">
        <v>4859</v>
      </c>
      <c r="E391" s="665" t="s">
        <v>4860</v>
      </c>
      <c r="F391" s="668"/>
      <c r="G391" s="668"/>
      <c r="H391" s="668"/>
      <c r="I391" s="668"/>
      <c r="J391" s="668">
        <v>4</v>
      </c>
      <c r="K391" s="668">
        <v>343.64</v>
      </c>
      <c r="L391" s="668"/>
      <c r="M391" s="668">
        <v>85.91</v>
      </c>
      <c r="N391" s="668"/>
      <c r="O391" s="668"/>
      <c r="P391" s="681"/>
      <c r="Q391" s="669"/>
    </row>
    <row r="392" spans="1:17" ht="14.4" customHeight="1" x14ac:dyDescent="0.3">
      <c r="A392" s="664" t="s">
        <v>543</v>
      </c>
      <c r="B392" s="665" t="s">
        <v>4837</v>
      </c>
      <c r="C392" s="665" t="s">
        <v>4221</v>
      </c>
      <c r="D392" s="665" t="s">
        <v>4861</v>
      </c>
      <c r="E392" s="665" t="s">
        <v>4860</v>
      </c>
      <c r="F392" s="668"/>
      <c r="G392" s="668"/>
      <c r="H392" s="668"/>
      <c r="I392" s="668"/>
      <c r="J392" s="668">
        <v>2</v>
      </c>
      <c r="K392" s="668">
        <v>1000.5</v>
      </c>
      <c r="L392" s="668"/>
      <c r="M392" s="668">
        <v>500.25</v>
      </c>
      <c r="N392" s="668"/>
      <c r="O392" s="668"/>
      <c r="P392" s="681"/>
      <c r="Q392" s="669"/>
    </row>
    <row r="393" spans="1:17" ht="14.4" customHeight="1" x14ac:dyDescent="0.3">
      <c r="A393" s="664" t="s">
        <v>543</v>
      </c>
      <c r="B393" s="665" t="s">
        <v>4837</v>
      </c>
      <c r="C393" s="665" t="s">
        <v>4221</v>
      </c>
      <c r="D393" s="665" t="s">
        <v>4862</v>
      </c>
      <c r="E393" s="665" t="s">
        <v>4860</v>
      </c>
      <c r="F393" s="668"/>
      <c r="G393" s="668"/>
      <c r="H393" s="668"/>
      <c r="I393" s="668"/>
      <c r="J393" s="668">
        <v>5</v>
      </c>
      <c r="K393" s="668">
        <v>4930</v>
      </c>
      <c r="L393" s="668"/>
      <c r="M393" s="668">
        <v>986</v>
      </c>
      <c r="N393" s="668"/>
      <c r="O393" s="668"/>
      <c r="P393" s="681"/>
      <c r="Q393" s="669"/>
    </row>
    <row r="394" spans="1:17" ht="14.4" customHeight="1" x14ac:dyDescent="0.3">
      <c r="A394" s="664" t="s">
        <v>543</v>
      </c>
      <c r="B394" s="665" t="s">
        <v>4837</v>
      </c>
      <c r="C394" s="665" t="s">
        <v>4221</v>
      </c>
      <c r="D394" s="665" t="s">
        <v>4863</v>
      </c>
      <c r="E394" s="665" t="s">
        <v>4849</v>
      </c>
      <c r="F394" s="668"/>
      <c r="G394" s="668"/>
      <c r="H394" s="668"/>
      <c r="I394" s="668"/>
      <c r="J394" s="668">
        <v>5</v>
      </c>
      <c r="K394" s="668">
        <v>1513.1</v>
      </c>
      <c r="L394" s="668"/>
      <c r="M394" s="668">
        <v>302.62</v>
      </c>
      <c r="N394" s="668"/>
      <c r="O394" s="668"/>
      <c r="P394" s="681"/>
      <c r="Q394" s="669"/>
    </row>
    <row r="395" spans="1:17" ht="14.4" customHeight="1" x14ac:dyDescent="0.3">
      <c r="A395" s="664" t="s">
        <v>543</v>
      </c>
      <c r="B395" s="665" t="s">
        <v>4837</v>
      </c>
      <c r="C395" s="665" t="s">
        <v>4221</v>
      </c>
      <c r="D395" s="665" t="s">
        <v>4563</v>
      </c>
      <c r="E395" s="665" t="s">
        <v>4564</v>
      </c>
      <c r="F395" s="668"/>
      <c r="G395" s="668"/>
      <c r="H395" s="668"/>
      <c r="I395" s="668"/>
      <c r="J395" s="668"/>
      <c r="K395" s="668"/>
      <c r="L395" s="668"/>
      <c r="M395" s="668"/>
      <c r="N395" s="668">
        <v>4</v>
      </c>
      <c r="O395" s="668">
        <v>4850.2</v>
      </c>
      <c r="P395" s="681"/>
      <c r="Q395" s="669">
        <v>1212.55</v>
      </c>
    </row>
    <row r="396" spans="1:17" ht="14.4" customHeight="1" x14ac:dyDescent="0.3">
      <c r="A396" s="664" t="s">
        <v>543</v>
      </c>
      <c r="B396" s="665" t="s">
        <v>4837</v>
      </c>
      <c r="C396" s="665" t="s">
        <v>4221</v>
      </c>
      <c r="D396" s="665" t="s">
        <v>4864</v>
      </c>
      <c r="E396" s="665" t="s">
        <v>4865</v>
      </c>
      <c r="F396" s="668"/>
      <c r="G396" s="668"/>
      <c r="H396" s="668"/>
      <c r="I396" s="668"/>
      <c r="J396" s="668"/>
      <c r="K396" s="668"/>
      <c r="L396" s="668"/>
      <c r="M396" s="668"/>
      <c r="N396" s="668">
        <v>2</v>
      </c>
      <c r="O396" s="668">
        <v>2719.42</v>
      </c>
      <c r="P396" s="681"/>
      <c r="Q396" s="669">
        <v>1359.71</v>
      </c>
    </row>
    <row r="397" spans="1:17" ht="14.4" customHeight="1" x14ac:dyDescent="0.3">
      <c r="A397" s="664" t="s">
        <v>543</v>
      </c>
      <c r="B397" s="665" t="s">
        <v>4837</v>
      </c>
      <c r="C397" s="665" t="s">
        <v>4221</v>
      </c>
      <c r="D397" s="665" t="s">
        <v>4577</v>
      </c>
      <c r="E397" s="665" t="s">
        <v>4578</v>
      </c>
      <c r="F397" s="668"/>
      <c r="G397" s="668"/>
      <c r="H397" s="668"/>
      <c r="I397" s="668"/>
      <c r="J397" s="668"/>
      <c r="K397" s="668"/>
      <c r="L397" s="668"/>
      <c r="M397" s="668"/>
      <c r="N397" s="668">
        <v>2</v>
      </c>
      <c r="O397" s="668">
        <v>2151.5</v>
      </c>
      <c r="P397" s="681"/>
      <c r="Q397" s="669">
        <v>1075.75</v>
      </c>
    </row>
    <row r="398" spans="1:17" ht="14.4" customHeight="1" x14ac:dyDescent="0.3">
      <c r="A398" s="664" t="s">
        <v>543</v>
      </c>
      <c r="B398" s="665" t="s">
        <v>4837</v>
      </c>
      <c r="C398" s="665" t="s">
        <v>4221</v>
      </c>
      <c r="D398" s="665" t="s">
        <v>4583</v>
      </c>
      <c r="E398" s="665" t="s">
        <v>4584</v>
      </c>
      <c r="F398" s="668"/>
      <c r="G398" s="668"/>
      <c r="H398" s="668"/>
      <c r="I398" s="668"/>
      <c r="J398" s="668">
        <v>7</v>
      </c>
      <c r="K398" s="668">
        <v>1741.1100000000001</v>
      </c>
      <c r="L398" s="668"/>
      <c r="M398" s="668">
        <v>248.73000000000002</v>
      </c>
      <c r="N398" s="668">
        <v>13</v>
      </c>
      <c r="O398" s="668">
        <v>3233.4900000000002</v>
      </c>
      <c r="P398" s="681"/>
      <c r="Q398" s="669">
        <v>248.73000000000002</v>
      </c>
    </row>
    <row r="399" spans="1:17" ht="14.4" customHeight="1" x14ac:dyDescent="0.3">
      <c r="A399" s="664" t="s">
        <v>543</v>
      </c>
      <c r="B399" s="665" t="s">
        <v>4837</v>
      </c>
      <c r="C399" s="665" t="s">
        <v>4221</v>
      </c>
      <c r="D399" s="665" t="s">
        <v>4866</v>
      </c>
      <c r="E399" s="665" t="s">
        <v>4867</v>
      </c>
      <c r="F399" s="668"/>
      <c r="G399" s="668"/>
      <c r="H399" s="668"/>
      <c r="I399" s="668"/>
      <c r="J399" s="668"/>
      <c r="K399" s="668"/>
      <c r="L399" s="668"/>
      <c r="M399" s="668"/>
      <c r="N399" s="668">
        <v>2</v>
      </c>
      <c r="O399" s="668">
        <v>19700</v>
      </c>
      <c r="P399" s="681"/>
      <c r="Q399" s="669">
        <v>9850</v>
      </c>
    </row>
    <row r="400" spans="1:17" ht="14.4" customHeight="1" x14ac:dyDescent="0.3">
      <c r="A400" s="664" t="s">
        <v>543</v>
      </c>
      <c r="B400" s="665" t="s">
        <v>4837</v>
      </c>
      <c r="C400" s="665" t="s">
        <v>4224</v>
      </c>
      <c r="D400" s="665" t="s">
        <v>4593</v>
      </c>
      <c r="E400" s="665" t="s">
        <v>4594</v>
      </c>
      <c r="F400" s="668">
        <v>3</v>
      </c>
      <c r="G400" s="668">
        <v>555</v>
      </c>
      <c r="H400" s="668">
        <v>1</v>
      </c>
      <c r="I400" s="668">
        <v>185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543</v>
      </c>
      <c r="B401" s="665" t="s">
        <v>4837</v>
      </c>
      <c r="C401" s="665" t="s">
        <v>4224</v>
      </c>
      <c r="D401" s="665" t="s">
        <v>4605</v>
      </c>
      <c r="E401" s="665" t="s">
        <v>4606</v>
      </c>
      <c r="F401" s="668"/>
      <c r="G401" s="668"/>
      <c r="H401" s="668"/>
      <c r="I401" s="668"/>
      <c r="J401" s="668">
        <v>2</v>
      </c>
      <c r="K401" s="668">
        <v>5982</v>
      </c>
      <c r="L401" s="668"/>
      <c r="M401" s="668">
        <v>2991</v>
      </c>
      <c r="N401" s="668">
        <v>11</v>
      </c>
      <c r="O401" s="668">
        <v>34100</v>
      </c>
      <c r="P401" s="681"/>
      <c r="Q401" s="669">
        <v>3100</v>
      </c>
    </row>
    <row r="402" spans="1:17" ht="14.4" customHeight="1" x14ac:dyDescent="0.3">
      <c r="A402" s="664" t="s">
        <v>543</v>
      </c>
      <c r="B402" s="665" t="s">
        <v>4837</v>
      </c>
      <c r="C402" s="665" t="s">
        <v>4224</v>
      </c>
      <c r="D402" s="665" t="s">
        <v>4868</v>
      </c>
      <c r="E402" s="665" t="s">
        <v>4869</v>
      </c>
      <c r="F402" s="668"/>
      <c r="G402" s="668"/>
      <c r="H402" s="668"/>
      <c r="I402" s="668"/>
      <c r="J402" s="668">
        <v>1</v>
      </c>
      <c r="K402" s="668">
        <v>5703</v>
      </c>
      <c r="L402" s="668"/>
      <c r="M402" s="668">
        <v>5703</v>
      </c>
      <c r="N402" s="668"/>
      <c r="O402" s="668"/>
      <c r="P402" s="681"/>
      <c r="Q402" s="669"/>
    </row>
    <row r="403" spans="1:17" ht="14.4" customHeight="1" x14ac:dyDescent="0.3">
      <c r="A403" s="664" t="s">
        <v>543</v>
      </c>
      <c r="B403" s="665" t="s">
        <v>4837</v>
      </c>
      <c r="C403" s="665" t="s">
        <v>4224</v>
      </c>
      <c r="D403" s="665" t="s">
        <v>4870</v>
      </c>
      <c r="E403" s="665" t="s">
        <v>4871</v>
      </c>
      <c r="F403" s="668"/>
      <c r="G403" s="668"/>
      <c r="H403" s="668"/>
      <c r="I403" s="668"/>
      <c r="J403" s="668">
        <v>1</v>
      </c>
      <c r="K403" s="668">
        <v>5746</v>
      </c>
      <c r="L403" s="668"/>
      <c r="M403" s="668">
        <v>5746</v>
      </c>
      <c r="N403" s="668"/>
      <c r="O403" s="668"/>
      <c r="P403" s="681"/>
      <c r="Q403" s="669"/>
    </row>
    <row r="404" spans="1:17" ht="14.4" customHeight="1" x14ac:dyDescent="0.3">
      <c r="A404" s="664" t="s">
        <v>543</v>
      </c>
      <c r="B404" s="665" t="s">
        <v>4837</v>
      </c>
      <c r="C404" s="665" t="s">
        <v>4224</v>
      </c>
      <c r="D404" s="665" t="s">
        <v>4872</v>
      </c>
      <c r="E404" s="665" t="s">
        <v>4873</v>
      </c>
      <c r="F404" s="668">
        <v>5</v>
      </c>
      <c r="G404" s="668">
        <v>860</v>
      </c>
      <c r="H404" s="668">
        <v>1</v>
      </c>
      <c r="I404" s="668">
        <v>172</v>
      </c>
      <c r="J404" s="668"/>
      <c r="K404" s="668"/>
      <c r="L404" s="668"/>
      <c r="M404" s="668"/>
      <c r="N404" s="668">
        <v>2</v>
      </c>
      <c r="O404" s="668">
        <v>348</v>
      </c>
      <c r="P404" s="681">
        <v>0.40465116279069768</v>
      </c>
      <c r="Q404" s="669">
        <v>174</v>
      </c>
    </row>
    <row r="405" spans="1:17" ht="14.4" customHeight="1" x14ac:dyDescent="0.3">
      <c r="A405" s="664" t="s">
        <v>543</v>
      </c>
      <c r="B405" s="665" t="s">
        <v>4837</v>
      </c>
      <c r="C405" s="665" t="s">
        <v>4224</v>
      </c>
      <c r="D405" s="665" t="s">
        <v>4874</v>
      </c>
      <c r="E405" s="665" t="s">
        <v>4875</v>
      </c>
      <c r="F405" s="668">
        <v>85</v>
      </c>
      <c r="G405" s="668">
        <v>19720</v>
      </c>
      <c r="H405" s="668">
        <v>1</v>
      </c>
      <c r="I405" s="668">
        <v>232</v>
      </c>
      <c r="J405" s="668">
        <v>88</v>
      </c>
      <c r="K405" s="668">
        <v>20680</v>
      </c>
      <c r="L405" s="668">
        <v>1.0486815415821502</v>
      </c>
      <c r="M405" s="668">
        <v>235</v>
      </c>
      <c r="N405" s="668">
        <v>87</v>
      </c>
      <c r="O405" s="668">
        <v>21837</v>
      </c>
      <c r="P405" s="681">
        <v>1.1073529411764707</v>
      </c>
      <c r="Q405" s="669">
        <v>251</v>
      </c>
    </row>
    <row r="406" spans="1:17" ht="14.4" customHeight="1" x14ac:dyDescent="0.3">
      <c r="A406" s="664" t="s">
        <v>543</v>
      </c>
      <c r="B406" s="665" t="s">
        <v>4837</v>
      </c>
      <c r="C406" s="665" t="s">
        <v>4224</v>
      </c>
      <c r="D406" s="665" t="s">
        <v>4876</v>
      </c>
      <c r="E406" s="665" t="s">
        <v>4877</v>
      </c>
      <c r="F406" s="668">
        <v>1</v>
      </c>
      <c r="G406" s="668">
        <v>527</v>
      </c>
      <c r="H406" s="668">
        <v>1</v>
      </c>
      <c r="I406" s="668">
        <v>527</v>
      </c>
      <c r="J406" s="668">
        <v>6</v>
      </c>
      <c r="K406" s="668">
        <v>3192</v>
      </c>
      <c r="L406" s="668">
        <v>6.0569259962049333</v>
      </c>
      <c r="M406" s="668">
        <v>532</v>
      </c>
      <c r="N406" s="668">
        <v>2</v>
      </c>
      <c r="O406" s="668">
        <v>1080</v>
      </c>
      <c r="P406" s="681">
        <v>2.0493358633776091</v>
      </c>
      <c r="Q406" s="669">
        <v>540</v>
      </c>
    </row>
    <row r="407" spans="1:17" ht="14.4" customHeight="1" x14ac:dyDescent="0.3">
      <c r="A407" s="664" t="s">
        <v>543</v>
      </c>
      <c r="B407" s="665" t="s">
        <v>4837</v>
      </c>
      <c r="C407" s="665" t="s">
        <v>4224</v>
      </c>
      <c r="D407" s="665" t="s">
        <v>4878</v>
      </c>
      <c r="E407" s="665" t="s">
        <v>4879</v>
      </c>
      <c r="F407" s="668">
        <v>1</v>
      </c>
      <c r="G407" s="668">
        <v>1481</v>
      </c>
      <c r="H407" s="668">
        <v>1</v>
      </c>
      <c r="I407" s="668">
        <v>1481</v>
      </c>
      <c r="J407" s="668">
        <v>3</v>
      </c>
      <c r="K407" s="668">
        <v>4485</v>
      </c>
      <c r="L407" s="668">
        <v>3.0283592167454421</v>
      </c>
      <c r="M407" s="668">
        <v>1495</v>
      </c>
      <c r="N407" s="668">
        <v>2</v>
      </c>
      <c r="O407" s="668">
        <v>3086</v>
      </c>
      <c r="P407" s="681">
        <v>2.0837272113436867</v>
      </c>
      <c r="Q407" s="669">
        <v>1543</v>
      </c>
    </row>
    <row r="408" spans="1:17" ht="14.4" customHeight="1" x14ac:dyDescent="0.3">
      <c r="A408" s="664" t="s">
        <v>543</v>
      </c>
      <c r="B408" s="665" t="s">
        <v>4837</v>
      </c>
      <c r="C408" s="665" t="s">
        <v>4224</v>
      </c>
      <c r="D408" s="665" t="s">
        <v>4880</v>
      </c>
      <c r="E408" s="665" t="s">
        <v>4881</v>
      </c>
      <c r="F408" s="668">
        <v>1</v>
      </c>
      <c r="G408" s="668">
        <v>4236</v>
      </c>
      <c r="H408" s="668">
        <v>1</v>
      </c>
      <c r="I408" s="668">
        <v>4236</v>
      </c>
      <c r="J408" s="668"/>
      <c r="K408" s="668"/>
      <c r="L408" s="668"/>
      <c r="M408" s="668"/>
      <c r="N408" s="668"/>
      <c r="O408" s="668"/>
      <c r="P408" s="681"/>
      <c r="Q408" s="669"/>
    </row>
    <row r="409" spans="1:17" ht="14.4" customHeight="1" x14ac:dyDescent="0.3">
      <c r="A409" s="664" t="s">
        <v>543</v>
      </c>
      <c r="B409" s="665" t="s">
        <v>4837</v>
      </c>
      <c r="C409" s="665" t="s">
        <v>4224</v>
      </c>
      <c r="D409" s="665" t="s">
        <v>4265</v>
      </c>
      <c r="E409" s="665" t="s">
        <v>4266</v>
      </c>
      <c r="F409" s="668">
        <v>10</v>
      </c>
      <c r="G409" s="668">
        <v>4810</v>
      </c>
      <c r="H409" s="668">
        <v>1</v>
      </c>
      <c r="I409" s="668">
        <v>481</v>
      </c>
      <c r="J409" s="668">
        <v>7</v>
      </c>
      <c r="K409" s="668">
        <v>3402</v>
      </c>
      <c r="L409" s="668">
        <v>0.70727650727650726</v>
      </c>
      <c r="M409" s="668">
        <v>486</v>
      </c>
      <c r="N409" s="668">
        <v>7</v>
      </c>
      <c r="O409" s="668">
        <v>3500</v>
      </c>
      <c r="P409" s="681">
        <v>0.72765072765072769</v>
      </c>
      <c r="Q409" s="669">
        <v>500</v>
      </c>
    </row>
    <row r="410" spans="1:17" ht="14.4" customHeight="1" x14ac:dyDescent="0.3">
      <c r="A410" s="664" t="s">
        <v>543</v>
      </c>
      <c r="B410" s="665" t="s">
        <v>4837</v>
      </c>
      <c r="C410" s="665" t="s">
        <v>4224</v>
      </c>
      <c r="D410" s="665" t="s">
        <v>4882</v>
      </c>
      <c r="E410" s="665" t="s">
        <v>4883</v>
      </c>
      <c r="F410" s="668"/>
      <c r="G410" s="668"/>
      <c r="H410" s="668"/>
      <c r="I410" s="668"/>
      <c r="J410" s="668">
        <v>1</v>
      </c>
      <c r="K410" s="668">
        <v>2440</v>
      </c>
      <c r="L410" s="668"/>
      <c r="M410" s="668">
        <v>2440</v>
      </c>
      <c r="N410" s="668"/>
      <c r="O410" s="668"/>
      <c r="P410" s="681"/>
      <c r="Q410" s="669"/>
    </row>
    <row r="411" spans="1:17" ht="14.4" customHeight="1" x14ac:dyDescent="0.3">
      <c r="A411" s="664" t="s">
        <v>543</v>
      </c>
      <c r="B411" s="665" t="s">
        <v>4837</v>
      </c>
      <c r="C411" s="665" t="s">
        <v>4224</v>
      </c>
      <c r="D411" s="665" t="s">
        <v>4267</v>
      </c>
      <c r="E411" s="665" t="s">
        <v>4268</v>
      </c>
      <c r="F411" s="668">
        <v>3</v>
      </c>
      <c r="G411" s="668">
        <v>1977</v>
      </c>
      <c r="H411" s="668">
        <v>1</v>
      </c>
      <c r="I411" s="668">
        <v>659</v>
      </c>
      <c r="J411" s="668">
        <v>1</v>
      </c>
      <c r="K411" s="668">
        <v>666</v>
      </c>
      <c r="L411" s="668">
        <v>0.33687405159332323</v>
      </c>
      <c r="M411" s="668">
        <v>666</v>
      </c>
      <c r="N411" s="668">
        <v>9</v>
      </c>
      <c r="O411" s="668">
        <v>6111</v>
      </c>
      <c r="P411" s="681">
        <v>3.0910470409711683</v>
      </c>
      <c r="Q411" s="669">
        <v>679</v>
      </c>
    </row>
    <row r="412" spans="1:17" ht="14.4" customHeight="1" x14ac:dyDescent="0.3">
      <c r="A412" s="664" t="s">
        <v>543</v>
      </c>
      <c r="B412" s="665" t="s">
        <v>4837</v>
      </c>
      <c r="C412" s="665" t="s">
        <v>4224</v>
      </c>
      <c r="D412" s="665" t="s">
        <v>4884</v>
      </c>
      <c r="E412" s="665" t="s">
        <v>4885</v>
      </c>
      <c r="F412" s="668">
        <v>10</v>
      </c>
      <c r="G412" s="668">
        <v>17170</v>
      </c>
      <c r="H412" s="668">
        <v>1</v>
      </c>
      <c r="I412" s="668">
        <v>1717</v>
      </c>
      <c r="J412" s="668">
        <v>7</v>
      </c>
      <c r="K412" s="668">
        <v>12159</v>
      </c>
      <c r="L412" s="668">
        <v>0.70815375655212576</v>
      </c>
      <c r="M412" s="668">
        <v>1737</v>
      </c>
      <c r="N412" s="668">
        <v>8</v>
      </c>
      <c r="O412" s="668">
        <v>14456</v>
      </c>
      <c r="P412" s="681">
        <v>0.84193360512521842</v>
      </c>
      <c r="Q412" s="669">
        <v>1807</v>
      </c>
    </row>
    <row r="413" spans="1:17" ht="14.4" customHeight="1" x14ac:dyDescent="0.3">
      <c r="A413" s="664" t="s">
        <v>543</v>
      </c>
      <c r="B413" s="665" t="s">
        <v>4837</v>
      </c>
      <c r="C413" s="665" t="s">
        <v>4224</v>
      </c>
      <c r="D413" s="665" t="s">
        <v>4886</v>
      </c>
      <c r="E413" s="665" t="s">
        <v>4887</v>
      </c>
      <c r="F413" s="668">
        <v>1</v>
      </c>
      <c r="G413" s="668">
        <v>1436</v>
      </c>
      <c r="H413" s="668">
        <v>1</v>
      </c>
      <c r="I413" s="668">
        <v>1436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543</v>
      </c>
      <c r="B414" s="665" t="s">
        <v>4837</v>
      </c>
      <c r="C414" s="665" t="s">
        <v>4224</v>
      </c>
      <c r="D414" s="665" t="s">
        <v>4888</v>
      </c>
      <c r="E414" s="665" t="s">
        <v>4889</v>
      </c>
      <c r="F414" s="668"/>
      <c r="G414" s="668"/>
      <c r="H414" s="668"/>
      <c r="I414" s="668"/>
      <c r="J414" s="668">
        <v>2</v>
      </c>
      <c r="K414" s="668">
        <v>1850</v>
      </c>
      <c r="L414" s="668"/>
      <c r="M414" s="668">
        <v>925</v>
      </c>
      <c r="N414" s="668"/>
      <c r="O414" s="668"/>
      <c r="P414" s="681"/>
      <c r="Q414" s="669"/>
    </row>
    <row r="415" spans="1:17" ht="14.4" customHeight="1" x14ac:dyDescent="0.3">
      <c r="A415" s="664" t="s">
        <v>543</v>
      </c>
      <c r="B415" s="665" t="s">
        <v>4837</v>
      </c>
      <c r="C415" s="665" t="s">
        <v>4224</v>
      </c>
      <c r="D415" s="665" t="s">
        <v>4890</v>
      </c>
      <c r="E415" s="665" t="s">
        <v>4891</v>
      </c>
      <c r="F415" s="668">
        <v>1</v>
      </c>
      <c r="G415" s="668">
        <v>1354</v>
      </c>
      <c r="H415" s="668">
        <v>1</v>
      </c>
      <c r="I415" s="668">
        <v>1354</v>
      </c>
      <c r="J415" s="668">
        <v>1</v>
      </c>
      <c r="K415" s="668">
        <v>1367</v>
      </c>
      <c r="L415" s="668">
        <v>1.0096011816838995</v>
      </c>
      <c r="M415" s="668">
        <v>1367</v>
      </c>
      <c r="N415" s="668"/>
      <c r="O415" s="668"/>
      <c r="P415" s="681"/>
      <c r="Q415" s="669"/>
    </row>
    <row r="416" spans="1:17" ht="14.4" customHeight="1" x14ac:dyDescent="0.3">
      <c r="A416" s="664" t="s">
        <v>543</v>
      </c>
      <c r="B416" s="665" t="s">
        <v>4837</v>
      </c>
      <c r="C416" s="665" t="s">
        <v>4224</v>
      </c>
      <c r="D416" s="665" t="s">
        <v>4892</v>
      </c>
      <c r="E416" s="665" t="s">
        <v>4893</v>
      </c>
      <c r="F416" s="668">
        <v>28</v>
      </c>
      <c r="G416" s="668">
        <v>28028</v>
      </c>
      <c r="H416" s="668">
        <v>1</v>
      </c>
      <c r="I416" s="668">
        <v>1001</v>
      </c>
      <c r="J416" s="668">
        <v>13</v>
      </c>
      <c r="K416" s="668">
        <v>13156</v>
      </c>
      <c r="L416" s="668">
        <v>0.46938775510204084</v>
      </c>
      <c r="M416" s="668">
        <v>1012</v>
      </c>
      <c r="N416" s="668">
        <v>14</v>
      </c>
      <c r="O416" s="668">
        <v>14434</v>
      </c>
      <c r="P416" s="681">
        <v>0.51498501498501503</v>
      </c>
      <c r="Q416" s="669">
        <v>1031</v>
      </c>
    </row>
    <row r="417" spans="1:17" ht="14.4" customHeight="1" x14ac:dyDescent="0.3">
      <c r="A417" s="664" t="s">
        <v>543</v>
      </c>
      <c r="B417" s="665" t="s">
        <v>4837</v>
      </c>
      <c r="C417" s="665" t="s">
        <v>4224</v>
      </c>
      <c r="D417" s="665" t="s">
        <v>4894</v>
      </c>
      <c r="E417" s="665" t="s">
        <v>4895</v>
      </c>
      <c r="F417" s="668">
        <v>15</v>
      </c>
      <c r="G417" s="668">
        <v>30000</v>
      </c>
      <c r="H417" s="668">
        <v>1</v>
      </c>
      <c r="I417" s="668">
        <v>2000</v>
      </c>
      <c r="J417" s="668">
        <v>10</v>
      </c>
      <c r="K417" s="668">
        <v>20170</v>
      </c>
      <c r="L417" s="668">
        <v>0.67233333333333334</v>
      </c>
      <c r="M417" s="668">
        <v>2017</v>
      </c>
      <c r="N417" s="668">
        <v>12</v>
      </c>
      <c r="O417" s="668">
        <v>25176</v>
      </c>
      <c r="P417" s="681">
        <v>0.83919999999999995</v>
      </c>
      <c r="Q417" s="669">
        <v>2098</v>
      </c>
    </row>
    <row r="418" spans="1:17" ht="14.4" customHeight="1" x14ac:dyDescent="0.3">
      <c r="A418" s="664" t="s">
        <v>543</v>
      </c>
      <c r="B418" s="665" t="s">
        <v>4837</v>
      </c>
      <c r="C418" s="665" t="s">
        <v>4224</v>
      </c>
      <c r="D418" s="665" t="s">
        <v>4896</v>
      </c>
      <c r="E418" s="665" t="s">
        <v>4897</v>
      </c>
      <c r="F418" s="668">
        <v>1</v>
      </c>
      <c r="G418" s="668">
        <v>3484</v>
      </c>
      <c r="H418" s="668">
        <v>1</v>
      </c>
      <c r="I418" s="668">
        <v>3484</v>
      </c>
      <c r="J418" s="668">
        <v>2</v>
      </c>
      <c r="K418" s="668">
        <v>7034</v>
      </c>
      <c r="L418" s="668">
        <v>2.01894374282434</v>
      </c>
      <c r="M418" s="668">
        <v>3517</v>
      </c>
      <c r="N418" s="668">
        <v>1</v>
      </c>
      <c r="O418" s="668">
        <v>3633</v>
      </c>
      <c r="P418" s="681">
        <v>1.0427669345579793</v>
      </c>
      <c r="Q418" s="669">
        <v>3633</v>
      </c>
    </row>
    <row r="419" spans="1:17" ht="14.4" customHeight="1" x14ac:dyDescent="0.3">
      <c r="A419" s="664" t="s">
        <v>543</v>
      </c>
      <c r="B419" s="665" t="s">
        <v>4837</v>
      </c>
      <c r="C419" s="665" t="s">
        <v>4224</v>
      </c>
      <c r="D419" s="665" t="s">
        <v>4898</v>
      </c>
      <c r="E419" s="665" t="s">
        <v>4899</v>
      </c>
      <c r="F419" s="668">
        <v>1</v>
      </c>
      <c r="G419" s="668">
        <v>1481</v>
      </c>
      <c r="H419" s="668">
        <v>1</v>
      </c>
      <c r="I419" s="668">
        <v>1481</v>
      </c>
      <c r="J419" s="668"/>
      <c r="K419" s="668"/>
      <c r="L419" s="668"/>
      <c r="M419" s="668"/>
      <c r="N419" s="668"/>
      <c r="O419" s="668"/>
      <c r="P419" s="681"/>
      <c r="Q419" s="669"/>
    </row>
    <row r="420" spans="1:17" ht="14.4" customHeight="1" x14ac:dyDescent="0.3">
      <c r="A420" s="664" t="s">
        <v>543</v>
      </c>
      <c r="B420" s="665" t="s">
        <v>4837</v>
      </c>
      <c r="C420" s="665" t="s">
        <v>4224</v>
      </c>
      <c r="D420" s="665" t="s">
        <v>4900</v>
      </c>
      <c r="E420" s="665" t="s">
        <v>4901</v>
      </c>
      <c r="F420" s="668"/>
      <c r="G420" s="668"/>
      <c r="H420" s="668"/>
      <c r="I420" s="668"/>
      <c r="J420" s="668">
        <v>1</v>
      </c>
      <c r="K420" s="668">
        <v>4021</v>
      </c>
      <c r="L420" s="668"/>
      <c r="M420" s="668">
        <v>4021</v>
      </c>
      <c r="N420" s="668">
        <v>3</v>
      </c>
      <c r="O420" s="668">
        <v>12609</v>
      </c>
      <c r="P420" s="681"/>
      <c r="Q420" s="669">
        <v>4203</v>
      </c>
    </row>
    <row r="421" spans="1:17" ht="14.4" customHeight="1" x14ac:dyDescent="0.3">
      <c r="A421" s="664" t="s">
        <v>543</v>
      </c>
      <c r="B421" s="665" t="s">
        <v>4837</v>
      </c>
      <c r="C421" s="665" t="s">
        <v>4224</v>
      </c>
      <c r="D421" s="665" t="s">
        <v>4902</v>
      </c>
      <c r="E421" s="665" t="s">
        <v>4903</v>
      </c>
      <c r="F421" s="668"/>
      <c r="G421" s="668"/>
      <c r="H421" s="668"/>
      <c r="I421" s="668"/>
      <c r="J421" s="668">
        <v>1</v>
      </c>
      <c r="K421" s="668">
        <v>20505</v>
      </c>
      <c r="L421" s="668"/>
      <c r="M421" s="668">
        <v>20505</v>
      </c>
      <c r="N421" s="668"/>
      <c r="O421" s="668"/>
      <c r="P421" s="681"/>
      <c r="Q421" s="669"/>
    </row>
    <row r="422" spans="1:17" ht="14.4" customHeight="1" x14ac:dyDescent="0.3">
      <c r="A422" s="664" t="s">
        <v>543</v>
      </c>
      <c r="B422" s="665" t="s">
        <v>4837</v>
      </c>
      <c r="C422" s="665" t="s">
        <v>4224</v>
      </c>
      <c r="D422" s="665" t="s">
        <v>4904</v>
      </c>
      <c r="E422" s="665" t="s">
        <v>4905</v>
      </c>
      <c r="F422" s="668">
        <v>5</v>
      </c>
      <c r="G422" s="668">
        <v>6065</v>
      </c>
      <c r="H422" s="668">
        <v>1</v>
      </c>
      <c r="I422" s="668">
        <v>1213</v>
      </c>
      <c r="J422" s="668"/>
      <c r="K422" s="668"/>
      <c r="L422" s="668"/>
      <c r="M422" s="668"/>
      <c r="N422" s="668">
        <v>4</v>
      </c>
      <c r="O422" s="668">
        <v>5092</v>
      </c>
      <c r="P422" s="681">
        <v>0.83957131079967029</v>
      </c>
      <c r="Q422" s="669">
        <v>1273</v>
      </c>
    </row>
    <row r="423" spans="1:17" ht="14.4" customHeight="1" x14ac:dyDescent="0.3">
      <c r="A423" s="664" t="s">
        <v>543</v>
      </c>
      <c r="B423" s="665" t="s">
        <v>4837</v>
      </c>
      <c r="C423" s="665" t="s">
        <v>4224</v>
      </c>
      <c r="D423" s="665" t="s">
        <v>4906</v>
      </c>
      <c r="E423" s="665" t="s">
        <v>4907</v>
      </c>
      <c r="F423" s="668">
        <v>2</v>
      </c>
      <c r="G423" s="668">
        <v>3490</v>
      </c>
      <c r="H423" s="668">
        <v>1</v>
      </c>
      <c r="I423" s="668">
        <v>1745</v>
      </c>
      <c r="J423" s="668">
        <v>1</v>
      </c>
      <c r="K423" s="668">
        <v>1764</v>
      </c>
      <c r="L423" s="668">
        <v>0.50544412607449851</v>
      </c>
      <c r="M423" s="668">
        <v>1764</v>
      </c>
      <c r="N423" s="668">
        <v>1</v>
      </c>
      <c r="O423" s="668">
        <v>1828</v>
      </c>
      <c r="P423" s="681">
        <v>0.52378223495702003</v>
      </c>
      <c r="Q423" s="669">
        <v>1828</v>
      </c>
    </row>
    <row r="424" spans="1:17" ht="14.4" customHeight="1" x14ac:dyDescent="0.3">
      <c r="A424" s="664" t="s">
        <v>543</v>
      </c>
      <c r="B424" s="665" t="s">
        <v>4837</v>
      </c>
      <c r="C424" s="665" t="s">
        <v>4224</v>
      </c>
      <c r="D424" s="665" t="s">
        <v>4908</v>
      </c>
      <c r="E424" s="665" t="s">
        <v>4909</v>
      </c>
      <c r="F424" s="668"/>
      <c r="G424" s="668"/>
      <c r="H424" s="668"/>
      <c r="I424" s="668"/>
      <c r="J424" s="668">
        <v>1</v>
      </c>
      <c r="K424" s="668">
        <v>3070</v>
      </c>
      <c r="L424" s="668"/>
      <c r="M424" s="668">
        <v>3070</v>
      </c>
      <c r="N424" s="668"/>
      <c r="O424" s="668"/>
      <c r="P424" s="681"/>
      <c r="Q424" s="669"/>
    </row>
    <row r="425" spans="1:17" ht="14.4" customHeight="1" x14ac:dyDescent="0.3">
      <c r="A425" s="664" t="s">
        <v>543</v>
      </c>
      <c r="B425" s="665" t="s">
        <v>4837</v>
      </c>
      <c r="C425" s="665" t="s">
        <v>4224</v>
      </c>
      <c r="D425" s="665" t="s">
        <v>4910</v>
      </c>
      <c r="E425" s="665" t="s">
        <v>4911</v>
      </c>
      <c r="F425" s="668">
        <v>1</v>
      </c>
      <c r="G425" s="668">
        <v>932</v>
      </c>
      <c r="H425" s="668">
        <v>1</v>
      </c>
      <c r="I425" s="668">
        <v>932</v>
      </c>
      <c r="J425" s="668">
        <v>3</v>
      </c>
      <c r="K425" s="668">
        <v>2838</v>
      </c>
      <c r="L425" s="668">
        <v>3.0450643776824036</v>
      </c>
      <c r="M425" s="668">
        <v>946</v>
      </c>
      <c r="N425" s="668"/>
      <c r="O425" s="668"/>
      <c r="P425" s="681"/>
      <c r="Q425" s="669"/>
    </row>
    <row r="426" spans="1:17" ht="14.4" customHeight="1" x14ac:dyDescent="0.3">
      <c r="A426" s="664" t="s">
        <v>543</v>
      </c>
      <c r="B426" s="665" t="s">
        <v>4837</v>
      </c>
      <c r="C426" s="665" t="s">
        <v>4224</v>
      </c>
      <c r="D426" s="665" t="s">
        <v>4912</v>
      </c>
      <c r="E426" s="665" t="s">
        <v>4913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817</v>
      </c>
      <c r="P426" s="681"/>
      <c r="Q426" s="669">
        <v>817</v>
      </c>
    </row>
    <row r="427" spans="1:17" ht="14.4" customHeight="1" x14ac:dyDescent="0.3">
      <c r="A427" s="664" t="s">
        <v>543</v>
      </c>
      <c r="B427" s="665" t="s">
        <v>4837</v>
      </c>
      <c r="C427" s="665" t="s">
        <v>4224</v>
      </c>
      <c r="D427" s="665" t="s">
        <v>4914</v>
      </c>
      <c r="E427" s="665" t="s">
        <v>4915</v>
      </c>
      <c r="F427" s="668">
        <v>1</v>
      </c>
      <c r="G427" s="668">
        <v>2335</v>
      </c>
      <c r="H427" s="668">
        <v>1</v>
      </c>
      <c r="I427" s="668">
        <v>2335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543</v>
      </c>
      <c r="B428" s="665" t="s">
        <v>4837</v>
      </c>
      <c r="C428" s="665" t="s">
        <v>4224</v>
      </c>
      <c r="D428" s="665" t="s">
        <v>4916</v>
      </c>
      <c r="E428" s="665" t="s">
        <v>4917</v>
      </c>
      <c r="F428" s="668"/>
      <c r="G428" s="668"/>
      <c r="H428" s="668"/>
      <c r="I428" s="668"/>
      <c r="J428" s="668">
        <v>1</v>
      </c>
      <c r="K428" s="668">
        <v>2052</v>
      </c>
      <c r="L428" s="668"/>
      <c r="M428" s="668">
        <v>2052</v>
      </c>
      <c r="N428" s="668"/>
      <c r="O428" s="668"/>
      <c r="P428" s="681"/>
      <c r="Q428" s="669"/>
    </row>
    <row r="429" spans="1:17" ht="14.4" customHeight="1" x14ac:dyDescent="0.3">
      <c r="A429" s="664" t="s">
        <v>543</v>
      </c>
      <c r="B429" s="665" t="s">
        <v>4837</v>
      </c>
      <c r="C429" s="665" t="s">
        <v>4224</v>
      </c>
      <c r="D429" s="665" t="s">
        <v>4918</v>
      </c>
      <c r="E429" s="665" t="s">
        <v>4919</v>
      </c>
      <c r="F429" s="668"/>
      <c r="G429" s="668"/>
      <c r="H429" s="668"/>
      <c r="I429" s="668"/>
      <c r="J429" s="668"/>
      <c r="K429" s="668"/>
      <c r="L429" s="668"/>
      <c r="M429" s="668"/>
      <c r="N429" s="668">
        <v>2</v>
      </c>
      <c r="O429" s="668">
        <v>3354</v>
      </c>
      <c r="P429" s="681"/>
      <c r="Q429" s="669">
        <v>1677</v>
      </c>
    </row>
    <row r="430" spans="1:17" ht="14.4" customHeight="1" x14ac:dyDescent="0.3">
      <c r="A430" s="664" t="s">
        <v>543</v>
      </c>
      <c r="B430" s="665" t="s">
        <v>4837</v>
      </c>
      <c r="C430" s="665" t="s">
        <v>4224</v>
      </c>
      <c r="D430" s="665" t="s">
        <v>4920</v>
      </c>
      <c r="E430" s="665" t="s">
        <v>4921</v>
      </c>
      <c r="F430" s="668">
        <v>3</v>
      </c>
      <c r="G430" s="668">
        <v>5292</v>
      </c>
      <c r="H430" s="668">
        <v>1</v>
      </c>
      <c r="I430" s="668">
        <v>1764</v>
      </c>
      <c r="J430" s="668"/>
      <c r="K430" s="668"/>
      <c r="L430" s="668"/>
      <c r="M430" s="668"/>
      <c r="N430" s="668">
        <v>2</v>
      </c>
      <c r="O430" s="668">
        <v>3704</v>
      </c>
      <c r="P430" s="681">
        <v>0.69992441421012852</v>
      </c>
      <c r="Q430" s="669">
        <v>1852</v>
      </c>
    </row>
    <row r="431" spans="1:17" ht="14.4" customHeight="1" x14ac:dyDescent="0.3">
      <c r="A431" s="664" t="s">
        <v>543</v>
      </c>
      <c r="B431" s="665" t="s">
        <v>4837</v>
      </c>
      <c r="C431" s="665" t="s">
        <v>4224</v>
      </c>
      <c r="D431" s="665" t="s">
        <v>4922</v>
      </c>
      <c r="E431" s="665" t="s">
        <v>4923</v>
      </c>
      <c r="F431" s="668">
        <v>2</v>
      </c>
      <c r="G431" s="668">
        <v>3820</v>
      </c>
      <c r="H431" s="668">
        <v>1</v>
      </c>
      <c r="I431" s="668">
        <v>1910</v>
      </c>
      <c r="J431" s="668">
        <v>1</v>
      </c>
      <c r="K431" s="668">
        <v>1930</v>
      </c>
      <c r="L431" s="668">
        <v>0.50523560209424079</v>
      </c>
      <c r="M431" s="668">
        <v>1930</v>
      </c>
      <c r="N431" s="668">
        <v>2</v>
      </c>
      <c r="O431" s="668">
        <v>3996</v>
      </c>
      <c r="P431" s="681">
        <v>1.0460732984293193</v>
      </c>
      <c r="Q431" s="669">
        <v>1998</v>
      </c>
    </row>
    <row r="432" spans="1:17" ht="14.4" customHeight="1" x14ac:dyDescent="0.3">
      <c r="A432" s="664" t="s">
        <v>543</v>
      </c>
      <c r="B432" s="665" t="s">
        <v>4837</v>
      </c>
      <c r="C432" s="665" t="s">
        <v>4224</v>
      </c>
      <c r="D432" s="665" t="s">
        <v>4924</v>
      </c>
      <c r="E432" s="665" t="s">
        <v>4925</v>
      </c>
      <c r="F432" s="668">
        <v>2</v>
      </c>
      <c r="G432" s="668">
        <v>3440</v>
      </c>
      <c r="H432" s="668">
        <v>1</v>
      </c>
      <c r="I432" s="668">
        <v>1720</v>
      </c>
      <c r="J432" s="668">
        <v>1</v>
      </c>
      <c r="K432" s="668">
        <v>1740</v>
      </c>
      <c r="L432" s="668">
        <v>0.5058139534883721</v>
      </c>
      <c r="M432" s="668">
        <v>1740</v>
      </c>
      <c r="N432" s="668"/>
      <c r="O432" s="668"/>
      <c r="P432" s="681"/>
      <c r="Q432" s="669"/>
    </row>
    <row r="433" spans="1:17" ht="14.4" customHeight="1" x14ac:dyDescent="0.3">
      <c r="A433" s="664" t="s">
        <v>543</v>
      </c>
      <c r="B433" s="665" t="s">
        <v>4837</v>
      </c>
      <c r="C433" s="665" t="s">
        <v>4224</v>
      </c>
      <c r="D433" s="665" t="s">
        <v>4926</v>
      </c>
      <c r="E433" s="665" t="s">
        <v>4927</v>
      </c>
      <c r="F433" s="668">
        <v>1</v>
      </c>
      <c r="G433" s="668">
        <v>3172</v>
      </c>
      <c r="H433" s="668">
        <v>1</v>
      </c>
      <c r="I433" s="668">
        <v>3172</v>
      </c>
      <c r="J433" s="668">
        <v>2</v>
      </c>
      <c r="K433" s="668">
        <v>6410</v>
      </c>
      <c r="L433" s="668">
        <v>2.0208070617906682</v>
      </c>
      <c r="M433" s="668">
        <v>3205</v>
      </c>
      <c r="N433" s="668">
        <v>5</v>
      </c>
      <c r="O433" s="668">
        <v>16605</v>
      </c>
      <c r="P433" s="681">
        <v>5.234867591424968</v>
      </c>
      <c r="Q433" s="669">
        <v>3321</v>
      </c>
    </row>
    <row r="434" spans="1:17" ht="14.4" customHeight="1" x14ac:dyDescent="0.3">
      <c r="A434" s="664" t="s">
        <v>543</v>
      </c>
      <c r="B434" s="665" t="s">
        <v>4837</v>
      </c>
      <c r="C434" s="665" t="s">
        <v>4224</v>
      </c>
      <c r="D434" s="665" t="s">
        <v>4928</v>
      </c>
      <c r="E434" s="665" t="s">
        <v>4929</v>
      </c>
      <c r="F434" s="668">
        <v>2</v>
      </c>
      <c r="G434" s="668">
        <v>4298</v>
      </c>
      <c r="H434" s="668">
        <v>1</v>
      </c>
      <c r="I434" s="668">
        <v>2149</v>
      </c>
      <c r="J434" s="668"/>
      <c r="K434" s="668"/>
      <c r="L434" s="668"/>
      <c r="M434" s="668"/>
      <c r="N434" s="668"/>
      <c r="O434" s="668"/>
      <c r="P434" s="681"/>
      <c r="Q434" s="669"/>
    </row>
    <row r="435" spans="1:17" ht="14.4" customHeight="1" x14ac:dyDescent="0.3">
      <c r="A435" s="664" t="s">
        <v>543</v>
      </c>
      <c r="B435" s="665" t="s">
        <v>4837</v>
      </c>
      <c r="C435" s="665" t="s">
        <v>4224</v>
      </c>
      <c r="D435" s="665" t="s">
        <v>4930</v>
      </c>
      <c r="E435" s="665" t="s">
        <v>4931</v>
      </c>
      <c r="F435" s="668">
        <v>1</v>
      </c>
      <c r="G435" s="668">
        <v>412</v>
      </c>
      <c r="H435" s="668">
        <v>1</v>
      </c>
      <c r="I435" s="668">
        <v>412</v>
      </c>
      <c r="J435" s="668"/>
      <c r="K435" s="668"/>
      <c r="L435" s="668"/>
      <c r="M435" s="668"/>
      <c r="N435" s="668"/>
      <c r="O435" s="668"/>
      <c r="P435" s="681"/>
      <c r="Q435" s="669"/>
    </row>
    <row r="436" spans="1:17" ht="14.4" customHeight="1" x14ac:dyDescent="0.3">
      <c r="A436" s="664" t="s">
        <v>543</v>
      </c>
      <c r="B436" s="665" t="s">
        <v>4837</v>
      </c>
      <c r="C436" s="665" t="s">
        <v>4224</v>
      </c>
      <c r="D436" s="665" t="s">
        <v>4932</v>
      </c>
      <c r="E436" s="665" t="s">
        <v>4933</v>
      </c>
      <c r="F436" s="668"/>
      <c r="G436" s="668"/>
      <c r="H436" s="668"/>
      <c r="I436" s="668"/>
      <c r="J436" s="668"/>
      <c r="K436" s="668"/>
      <c r="L436" s="668"/>
      <c r="M436" s="668"/>
      <c r="N436" s="668">
        <v>1</v>
      </c>
      <c r="O436" s="668">
        <v>3188</v>
      </c>
      <c r="P436" s="681"/>
      <c r="Q436" s="669">
        <v>3188</v>
      </c>
    </row>
    <row r="437" spans="1:17" ht="14.4" customHeight="1" x14ac:dyDescent="0.3">
      <c r="A437" s="664" t="s">
        <v>543</v>
      </c>
      <c r="B437" s="665" t="s">
        <v>4837</v>
      </c>
      <c r="C437" s="665" t="s">
        <v>4224</v>
      </c>
      <c r="D437" s="665" t="s">
        <v>4934</v>
      </c>
      <c r="E437" s="665" t="s">
        <v>4935</v>
      </c>
      <c r="F437" s="668"/>
      <c r="G437" s="668"/>
      <c r="H437" s="668"/>
      <c r="I437" s="668"/>
      <c r="J437" s="668">
        <v>1</v>
      </c>
      <c r="K437" s="668">
        <v>66</v>
      </c>
      <c r="L437" s="668"/>
      <c r="M437" s="668">
        <v>66</v>
      </c>
      <c r="N437" s="668">
        <v>1</v>
      </c>
      <c r="O437" s="668">
        <v>66</v>
      </c>
      <c r="P437" s="681"/>
      <c r="Q437" s="669">
        <v>66</v>
      </c>
    </row>
    <row r="438" spans="1:17" ht="14.4" customHeight="1" x14ac:dyDescent="0.3">
      <c r="A438" s="664" t="s">
        <v>543</v>
      </c>
      <c r="B438" s="665" t="s">
        <v>4837</v>
      </c>
      <c r="C438" s="665" t="s">
        <v>4224</v>
      </c>
      <c r="D438" s="665" t="s">
        <v>4676</v>
      </c>
      <c r="E438" s="665" t="s">
        <v>4677</v>
      </c>
      <c r="F438" s="668">
        <v>0</v>
      </c>
      <c r="G438" s="668">
        <v>0</v>
      </c>
      <c r="H438" s="668"/>
      <c r="I438" s="668"/>
      <c r="J438" s="668">
        <v>0</v>
      </c>
      <c r="K438" s="668">
        <v>0</v>
      </c>
      <c r="L438" s="668"/>
      <c r="M438" s="668"/>
      <c r="N438" s="668">
        <v>0</v>
      </c>
      <c r="O438" s="668">
        <v>0</v>
      </c>
      <c r="P438" s="681"/>
      <c r="Q438" s="669"/>
    </row>
    <row r="439" spans="1:17" ht="14.4" customHeight="1" x14ac:dyDescent="0.3">
      <c r="A439" s="664" t="s">
        <v>543</v>
      </c>
      <c r="B439" s="665" t="s">
        <v>4837</v>
      </c>
      <c r="C439" s="665" t="s">
        <v>4224</v>
      </c>
      <c r="D439" s="665" t="s">
        <v>4678</v>
      </c>
      <c r="E439" s="665" t="s">
        <v>4679</v>
      </c>
      <c r="F439" s="668">
        <v>4</v>
      </c>
      <c r="G439" s="668">
        <v>0</v>
      </c>
      <c r="H439" s="668"/>
      <c r="I439" s="668">
        <v>0</v>
      </c>
      <c r="J439" s="668">
        <v>17</v>
      </c>
      <c r="K439" s="668">
        <v>0</v>
      </c>
      <c r="L439" s="668"/>
      <c r="M439" s="668">
        <v>0</v>
      </c>
      <c r="N439" s="668">
        <v>3</v>
      </c>
      <c r="O439" s="668">
        <v>0</v>
      </c>
      <c r="P439" s="681"/>
      <c r="Q439" s="669">
        <v>0</v>
      </c>
    </row>
    <row r="440" spans="1:17" ht="14.4" customHeight="1" x14ac:dyDescent="0.3">
      <c r="A440" s="664" t="s">
        <v>543</v>
      </c>
      <c r="B440" s="665" t="s">
        <v>4837</v>
      </c>
      <c r="C440" s="665" t="s">
        <v>4224</v>
      </c>
      <c r="D440" s="665" t="s">
        <v>4936</v>
      </c>
      <c r="E440" s="665" t="s">
        <v>4937</v>
      </c>
      <c r="F440" s="668">
        <v>1</v>
      </c>
      <c r="G440" s="668">
        <v>0</v>
      </c>
      <c r="H440" s="668"/>
      <c r="I440" s="668">
        <v>0</v>
      </c>
      <c r="J440" s="668">
        <v>4</v>
      </c>
      <c r="K440" s="668">
        <v>0</v>
      </c>
      <c r="L440" s="668"/>
      <c r="M440" s="668">
        <v>0</v>
      </c>
      <c r="N440" s="668">
        <v>3</v>
      </c>
      <c r="O440" s="668">
        <v>0</v>
      </c>
      <c r="P440" s="681"/>
      <c r="Q440" s="669">
        <v>0</v>
      </c>
    </row>
    <row r="441" spans="1:17" ht="14.4" customHeight="1" x14ac:dyDescent="0.3">
      <c r="A441" s="664" t="s">
        <v>543</v>
      </c>
      <c r="B441" s="665" t="s">
        <v>4837</v>
      </c>
      <c r="C441" s="665" t="s">
        <v>4224</v>
      </c>
      <c r="D441" s="665" t="s">
        <v>4938</v>
      </c>
      <c r="E441" s="665" t="s">
        <v>4939</v>
      </c>
      <c r="F441" s="668">
        <v>63</v>
      </c>
      <c r="G441" s="668">
        <v>21672</v>
      </c>
      <c r="H441" s="668">
        <v>1</v>
      </c>
      <c r="I441" s="668">
        <v>344</v>
      </c>
      <c r="J441" s="668">
        <v>66</v>
      </c>
      <c r="K441" s="668">
        <v>23034</v>
      </c>
      <c r="L441" s="668">
        <v>1.0628460686600221</v>
      </c>
      <c r="M441" s="668">
        <v>349</v>
      </c>
      <c r="N441" s="668">
        <v>76</v>
      </c>
      <c r="O441" s="668">
        <v>28272</v>
      </c>
      <c r="P441" s="681">
        <v>1.3045404208194906</v>
      </c>
      <c r="Q441" s="669">
        <v>372</v>
      </c>
    </row>
    <row r="442" spans="1:17" ht="14.4" customHeight="1" x14ac:dyDescent="0.3">
      <c r="A442" s="664" t="s">
        <v>543</v>
      </c>
      <c r="B442" s="665" t="s">
        <v>4837</v>
      </c>
      <c r="C442" s="665" t="s">
        <v>4224</v>
      </c>
      <c r="D442" s="665" t="s">
        <v>4281</v>
      </c>
      <c r="E442" s="665" t="s">
        <v>4282</v>
      </c>
      <c r="F442" s="668">
        <v>14</v>
      </c>
      <c r="G442" s="668">
        <v>1134</v>
      </c>
      <c r="H442" s="668">
        <v>1</v>
      </c>
      <c r="I442" s="668">
        <v>81</v>
      </c>
      <c r="J442" s="668">
        <v>12</v>
      </c>
      <c r="K442" s="668">
        <v>984</v>
      </c>
      <c r="L442" s="668">
        <v>0.86772486772486768</v>
      </c>
      <c r="M442" s="668">
        <v>82</v>
      </c>
      <c r="N442" s="668">
        <v>15</v>
      </c>
      <c r="O442" s="668">
        <v>1290</v>
      </c>
      <c r="P442" s="681">
        <v>1.1375661375661377</v>
      </c>
      <c r="Q442" s="669">
        <v>86</v>
      </c>
    </row>
    <row r="443" spans="1:17" ht="14.4" customHeight="1" x14ac:dyDescent="0.3">
      <c r="A443" s="664" t="s">
        <v>543</v>
      </c>
      <c r="B443" s="665" t="s">
        <v>4837</v>
      </c>
      <c r="C443" s="665" t="s">
        <v>4224</v>
      </c>
      <c r="D443" s="665" t="s">
        <v>4712</v>
      </c>
      <c r="E443" s="665" t="s">
        <v>4713</v>
      </c>
      <c r="F443" s="668">
        <v>221</v>
      </c>
      <c r="G443" s="668">
        <v>233563</v>
      </c>
      <c r="H443" s="668">
        <v>1</v>
      </c>
      <c r="I443" s="668">
        <v>1056.8461538461538</v>
      </c>
      <c r="J443" s="668">
        <v>206</v>
      </c>
      <c r="K443" s="668">
        <v>220948</v>
      </c>
      <c r="L443" s="668">
        <v>0.9459888766628276</v>
      </c>
      <c r="M443" s="668">
        <v>1072.5631067961165</v>
      </c>
      <c r="N443" s="668">
        <v>319</v>
      </c>
      <c r="O443" s="668">
        <v>326837</v>
      </c>
      <c r="P443" s="681">
        <v>1.3993526371899658</v>
      </c>
      <c r="Q443" s="669">
        <v>1024.5673981191223</v>
      </c>
    </row>
    <row r="444" spans="1:17" ht="14.4" customHeight="1" x14ac:dyDescent="0.3">
      <c r="A444" s="664" t="s">
        <v>543</v>
      </c>
      <c r="B444" s="665" t="s">
        <v>4837</v>
      </c>
      <c r="C444" s="665" t="s">
        <v>4224</v>
      </c>
      <c r="D444" s="665" t="s">
        <v>4940</v>
      </c>
      <c r="E444" s="665" t="s">
        <v>4877</v>
      </c>
      <c r="F444" s="668">
        <v>1</v>
      </c>
      <c r="G444" s="668">
        <v>668</v>
      </c>
      <c r="H444" s="668">
        <v>1</v>
      </c>
      <c r="I444" s="668">
        <v>668</v>
      </c>
      <c r="J444" s="668">
        <v>2</v>
      </c>
      <c r="K444" s="668">
        <v>1350</v>
      </c>
      <c r="L444" s="668">
        <v>2.0209580838323356</v>
      </c>
      <c r="M444" s="668">
        <v>675</v>
      </c>
      <c r="N444" s="668">
        <v>2</v>
      </c>
      <c r="O444" s="668">
        <v>1376</v>
      </c>
      <c r="P444" s="681">
        <v>2.0598802395209579</v>
      </c>
      <c r="Q444" s="669">
        <v>688</v>
      </c>
    </row>
    <row r="445" spans="1:17" ht="14.4" customHeight="1" x14ac:dyDescent="0.3">
      <c r="A445" s="664" t="s">
        <v>543</v>
      </c>
      <c r="B445" s="665" t="s">
        <v>4837</v>
      </c>
      <c r="C445" s="665" t="s">
        <v>4224</v>
      </c>
      <c r="D445" s="665" t="s">
        <v>4718</v>
      </c>
      <c r="E445" s="665" t="s">
        <v>4719</v>
      </c>
      <c r="F445" s="668"/>
      <c r="G445" s="668"/>
      <c r="H445" s="668"/>
      <c r="I445" s="668"/>
      <c r="J445" s="668"/>
      <c r="K445" s="668"/>
      <c r="L445" s="668"/>
      <c r="M445" s="668"/>
      <c r="N445" s="668">
        <v>23</v>
      </c>
      <c r="O445" s="668">
        <v>0</v>
      </c>
      <c r="P445" s="681"/>
      <c r="Q445" s="669">
        <v>0</v>
      </c>
    </row>
    <row r="446" spans="1:17" ht="14.4" customHeight="1" x14ac:dyDescent="0.3">
      <c r="A446" s="664" t="s">
        <v>543</v>
      </c>
      <c r="B446" s="665" t="s">
        <v>4837</v>
      </c>
      <c r="C446" s="665" t="s">
        <v>4224</v>
      </c>
      <c r="D446" s="665" t="s">
        <v>4291</v>
      </c>
      <c r="E446" s="665" t="s">
        <v>4292</v>
      </c>
      <c r="F446" s="668">
        <v>1</v>
      </c>
      <c r="G446" s="668">
        <v>431</v>
      </c>
      <c r="H446" s="668">
        <v>1</v>
      </c>
      <c r="I446" s="668">
        <v>431</v>
      </c>
      <c r="J446" s="668"/>
      <c r="K446" s="668"/>
      <c r="L446" s="668"/>
      <c r="M446" s="668"/>
      <c r="N446" s="668">
        <v>3</v>
      </c>
      <c r="O446" s="668">
        <v>1332</v>
      </c>
      <c r="P446" s="681">
        <v>3.0904872389791183</v>
      </c>
      <c r="Q446" s="669">
        <v>444</v>
      </c>
    </row>
    <row r="447" spans="1:17" ht="14.4" customHeight="1" x14ac:dyDescent="0.3">
      <c r="A447" s="664" t="s">
        <v>543</v>
      </c>
      <c r="B447" s="665" t="s">
        <v>4837</v>
      </c>
      <c r="C447" s="665" t="s">
        <v>4224</v>
      </c>
      <c r="D447" s="665" t="s">
        <v>4295</v>
      </c>
      <c r="E447" s="665" t="s">
        <v>4296</v>
      </c>
      <c r="F447" s="668">
        <v>8</v>
      </c>
      <c r="G447" s="668">
        <v>8344</v>
      </c>
      <c r="H447" s="668">
        <v>1</v>
      </c>
      <c r="I447" s="668">
        <v>1043</v>
      </c>
      <c r="J447" s="668">
        <v>10</v>
      </c>
      <c r="K447" s="668">
        <v>10500</v>
      </c>
      <c r="L447" s="668">
        <v>1.2583892617449663</v>
      </c>
      <c r="M447" s="668">
        <v>1050</v>
      </c>
      <c r="N447" s="668">
        <v>14</v>
      </c>
      <c r="O447" s="668">
        <v>14882</v>
      </c>
      <c r="P447" s="681">
        <v>1.7835570469798658</v>
      </c>
      <c r="Q447" s="669">
        <v>1063</v>
      </c>
    </row>
    <row r="448" spans="1:17" ht="14.4" customHeight="1" x14ac:dyDescent="0.3">
      <c r="A448" s="664" t="s">
        <v>543</v>
      </c>
      <c r="B448" s="665" t="s">
        <v>4837</v>
      </c>
      <c r="C448" s="665" t="s">
        <v>4224</v>
      </c>
      <c r="D448" s="665" t="s">
        <v>4724</v>
      </c>
      <c r="E448" s="665" t="s">
        <v>4725</v>
      </c>
      <c r="F448" s="668">
        <v>3</v>
      </c>
      <c r="G448" s="668">
        <v>2535</v>
      </c>
      <c r="H448" s="668">
        <v>1</v>
      </c>
      <c r="I448" s="668">
        <v>845</v>
      </c>
      <c r="J448" s="668">
        <v>5</v>
      </c>
      <c r="K448" s="668">
        <v>4256</v>
      </c>
      <c r="L448" s="668">
        <v>1.6788954635108482</v>
      </c>
      <c r="M448" s="668">
        <v>851.2</v>
      </c>
      <c r="N448" s="668">
        <v>4</v>
      </c>
      <c r="O448" s="668">
        <v>3460</v>
      </c>
      <c r="P448" s="681">
        <v>1.3648915187376727</v>
      </c>
      <c r="Q448" s="669">
        <v>865</v>
      </c>
    </row>
    <row r="449" spans="1:17" ht="14.4" customHeight="1" x14ac:dyDescent="0.3">
      <c r="A449" s="664" t="s">
        <v>543</v>
      </c>
      <c r="B449" s="665" t="s">
        <v>4837</v>
      </c>
      <c r="C449" s="665" t="s">
        <v>4224</v>
      </c>
      <c r="D449" s="665" t="s">
        <v>4941</v>
      </c>
      <c r="E449" s="665" t="s">
        <v>4942</v>
      </c>
      <c r="F449" s="668">
        <v>10</v>
      </c>
      <c r="G449" s="668">
        <v>39510</v>
      </c>
      <c r="H449" s="668">
        <v>1</v>
      </c>
      <c r="I449" s="668">
        <v>3951</v>
      </c>
      <c r="J449" s="668">
        <v>8</v>
      </c>
      <c r="K449" s="668">
        <v>31920</v>
      </c>
      <c r="L449" s="668">
        <v>0.80789673500379655</v>
      </c>
      <c r="M449" s="668">
        <v>3990</v>
      </c>
      <c r="N449" s="668">
        <v>7</v>
      </c>
      <c r="O449" s="668">
        <v>28917</v>
      </c>
      <c r="P449" s="681">
        <v>0.73189066059225516</v>
      </c>
      <c r="Q449" s="669">
        <v>4131</v>
      </c>
    </row>
    <row r="450" spans="1:17" ht="14.4" customHeight="1" x14ac:dyDescent="0.3">
      <c r="A450" s="664" t="s">
        <v>543</v>
      </c>
      <c r="B450" s="665" t="s">
        <v>4837</v>
      </c>
      <c r="C450" s="665" t="s">
        <v>4224</v>
      </c>
      <c r="D450" s="665" t="s">
        <v>4943</v>
      </c>
      <c r="E450" s="665" t="s">
        <v>4944</v>
      </c>
      <c r="F450" s="668">
        <v>7</v>
      </c>
      <c r="G450" s="668">
        <v>4788</v>
      </c>
      <c r="H450" s="668">
        <v>1</v>
      </c>
      <c r="I450" s="668">
        <v>684</v>
      </c>
      <c r="J450" s="668">
        <v>8</v>
      </c>
      <c r="K450" s="668">
        <v>5528</v>
      </c>
      <c r="L450" s="668">
        <v>1.1545530492898914</v>
      </c>
      <c r="M450" s="668">
        <v>691</v>
      </c>
      <c r="N450" s="668">
        <v>13</v>
      </c>
      <c r="O450" s="668">
        <v>9308</v>
      </c>
      <c r="P450" s="681">
        <v>1.9440267335004178</v>
      </c>
      <c r="Q450" s="669">
        <v>716</v>
      </c>
    </row>
    <row r="451" spans="1:17" ht="14.4" customHeight="1" x14ac:dyDescent="0.3">
      <c r="A451" s="664" t="s">
        <v>543</v>
      </c>
      <c r="B451" s="665" t="s">
        <v>4837</v>
      </c>
      <c r="C451" s="665" t="s">
        <v>4224</v>
      </c>
      <c r="D451" s="665" t="s">
        <v>4305</v>
      </c>
      <c r="E451" s="665" t="s">
        <v>4306</v>
      </c>
      <c r="F451" s="668">
        <v>1</v>
      </c>
      <c r="G451" s="668">
        <v>177</v>
      </c>
      <c r="H451" s="668">
        <v>1</v>
      </c>
      <c r="I451" s="668">
        <v>177</v>
      </c>
      <c r="J451" s="668"/>
      <c r="K451" s="668"/>
      <c r="L451" s="668"/>
      <c r="M451" s="668"/>
      <c r="N451" s="668">
        <v>2</v>
      </c>
      <c r="O451" s="668">
        <v>366</v>
      </c>
      <c r="P451" s="681">
        <v>2.0677966101694913</v>
      </c>
      <c r="Q451" s="669">
        <v>183</v>
      </c>
    </row>
    <row r="452" spans="1:17" ht="14.4" customHeight="1" x14ac:dyDescent="0.3">
      <c r="A452" s="664" t="s">
        <v>543</v>
      </c>
      <c r="B452" s="665" t="s">
        <v>4837</v>
      </c>
      <c r="C452" s="665" t="s">
        <v>4224</v>
      </c>
      <c r="D452" s="665" t="s">
        <v>4945</v>
      </c>
      <c r="E452" s="665" t="s">
        <v>4946</v>
      </c>
      <c r="F452" s="668">
        <v>7</v>
      </c>
      <c r="G452" s="668">
        <v>10703</v>
      </c>
      <c r="H452" s="668">
        <v>1</v>
      </c>
      <c r="I452" s="668">
        <v>1529</v>
      </c>
      <c r="J452" s="668">
        <v>5</v>
      </c>
      <c r="K452" s="668">
        <v>7690</v>
      </c>
      <c r="L452" s="668">
        <v>0.71849014295057456</v>
      </c>
      <c r="M452" s="668">
        <v>1538</v>
      </c>
      <c r="N452" s="668">
        <v>1</v>
      </c>
      <c r="O452" s="668">
        <v>1547</v>
      </c>
      <c r="P452" s="681">
        <v>0.14453891432308699</v>
      </c>
      <c r="Q452" s="669">
        <v>1547</v>
      </c>
    </row>
    <row r="453" spans="1:17" ht="14.4" customHeight="1" x14ac:dyDescent="0.3">
      <c r="A453" s="664" t="s">
        <v>543</v>
      </c>
      <c r="B453" s="665" t="s">
        <v>4837</v>
      </c>
      <c r="C453" s="665" t="s">
        <v>4224</v>
      </c>
      <c r="D453" s="665" t="s">
        <v>4947</v>
      </c>
      <c r="E453" s="665" t="s">
        <v>4948</v>
      </c>
      <c r="F453" s="668">
        <v>4</v>
      </c>
      <c r="G453" s="668">
        <v>1404</v>
      </c>
      <c r="H453" s="668">
        <v>1</v>
      </c>
      <c r="I453" s="668">
        <v>351</v>
      </c>
      <c r="J453" s="668">
        <v>1</v>
      </c>
      <c r="K453" s="668">
        <v>356</v>
      </c>
      <c r="L453" s="668">
        <v>0.25356125356125359</v>
      </c>
      <c r="M453" s="668">
        <v>356</v>
      </c>
      <c r="N453" s="668">
        <v>10</v>
      </c>
      <c r="O453" s="668">
        <v>3640</v>
      </c>
      <c r="P453" s="681">
        <v>2.5925925925925926</v>
      </c>
      <c r="Q453" s="669">
        <v>364</v>
      </c>
    </row>
    <row r="454" spans="1:17" ht="14.4" customHeight="1" x14ac:dyDescent="0.3">
      <c r="A454" s="664" t="s">
        <v>543</v>
      </c>
      <c r="B454" s="665" t="s">
        <v>4837</v>
      </c>
      <c r="C454" s="665" t="s">
        <v>4224</v>
      </c>
      <c r="D454" s="665" t="s">
        <v>4949</v>
      </c>
      <c r="E454" s="665" t="s">
        <v>4950</v>
      </c>
      <c r="F454" s="668">
        <v>5</v>
      </c>
      <c r="G454" s="668">
        <v>3115</v>
      </c>
      <c r="H454" s="668">
        <v>1</v>
      </c>
      <c r="I454" s="668">
        <v>623</v>
      </c>
      <c r="J454" s="668">
        <v>4</v>
      </c>
      <c r="K454" s="668">
        <v>2512</v>
      </c>
      <c r="L454" s="668">
        <v>0.80642054574638844</v>
      </c>
      <c r="M454" s="668">
        <v>628</v>
      </c>
      <c r="N454" s="668">
        <v>2</v>
      </c>
      <c r="O454" s="668">
        <v>1272</v>
      </c>
      <c r="P454" s="681">
        <v>0.40834670947030499</v>
      </c>
      <c r="Q454" s="669">
        <v>636</v>
      </c>
    </row>
    <row r="455" spans="1:17" ht="14.4" customHeight="1" x14ac:dyDescent="0.3">
      <c r="A455" s="664" t="s">
        <v>543</v>
      </c>
      <c r="B455" s="665" t="s">
        <v>4837</v>
      </c>
      <c r="C455" s="665" t="s">
        <v>4224</v>
      </c>
      <c r="D455" s="665" t="s">
        <v>4951</v>
      </c>
      <c r="E455" s="665" t="s">
        <v>4952</v>
      </c>
      <c r="F455" s="668">
        <v>1</v>
      </c>
      <c r="G455" s="668">
        <v>5748</v>
      </c>
      <c r="H455" s="668">
        <v>1</v>
      </c>
      <c r="I455" s="668">
        <v>5748</v>
      </c>
      <c r="J455" s="668">
        <v>3</v>
      </c>
      <c r="K455" s="668">
        <v>17391</v>
      </c>
      <c r="L455" s="668">
        <v>3.0255741127348643</v>
      </c>
      <c r="M455" s="668">
        <v>5797</v>
      </c>
      <c r="N455" s="668">
        <v>2</v>
      </c>
      <c r="O455" s="668">
        <v>11948</v>
      </c>
      <c r="P455" s="681">
        <v>2.0786360473208072</v>
      </c>
      <c r="Q455" s="669">
        <v>5974</v>
      </c>
    </row>
    <row r="456" spans="1:17" ht="14.4" customHeight="1" x14ac:dyDescent="0.3">
      <c r="A456" s="664" t="s">
        <v>543</v>
      </c>
      <c r="B456" s="665" t="s">
        <v>4837</v>
      </c>
      <c r="C456" s="665" t="s">
        <v>4224</v>
      </c>
      <c r="D456" s="665" t="s">
        <v>4953</v>
      </c>
      <c r="E456" s="665" t="s">
        <v>4954</v>
      </c>
      <c r="F456" s="668">
        <v>7</v>
      </c>
      <c r="G456" s="668">
        <v>18424</v>
      </c>
      <c r="H456" s="668">
        <v>1</v>
      </c>
      <c r="I456" s="668">
        <v>2632</v>
      </c>
      <c r="J456" s="668">
        <v>8</v>
      </c>
      <c r="K456" s="668">
        <v>21232</v>
      </c>
      <c r="L456" s="668">
        <v>1.1524099001302648</v>
      </c>
      <c r="M456" s="668">
        <v>2654</v>
      </c>
      <c r="N456" s="668">
        <v>12</v>
      </c>
      <c r="O456" s="668">
        <v>33120</v>
      </c>
      <c r="P456" s="681">
        <v>1.7976552323056882</v>
      </c>
      <c r="Q456" s="669">
        <v>2760</v>
      </c>
    </row>
    <row r="457" spans="1:17" ht="14.4" customHeight="1" x14ac:dyDescent="0.3">
      <c r="A457" s="664" t="s">
        <v>543</v>
      </c>
      <c r="B457" s="665" t="s">
        <v>4837</v>
      </c>
      <c r="C457" s="665" t="s">
        <v>4224</v>
      </c>
      <c r="D457" s="665" t="s">
        <v>4955</v>
      </c>
      <c r="E457" s="665" t="s">
        <v>4956</v>
      </c>
      <c r="F457" s="668">
        <v>4</v>
      </c>
      <c r="G457" s="668">
        <v>6304</v>
      </c>
      <c r="H457" s="668">
        <v>1</v>
      </c>
      <c r="I457" s="668">
        <v>1576</v>
      </c>
      <c r="J457" s="668">
        <v>3</v>
      </c>
      <c r="K457" s="668">
        <v>4794</v>
      </c>
      <c r="L457" s="668">
        <v>0.76046954314720816</v>
      </c>
      <c r="M457" s="668">
        <v>1598</v>
      </c>
      <c r="N457" s="668">
        <v>2</v>
      </c>
      <c r="O457" s="668">
        <v>3336</v>
      </c>
      <c r="P457" s="681">
        <v>0.5291878172588832</v>
      </c>
      <c r="Q457" s="669">
        <v>1668</v>
      </c>
    </row>
    <row r="458" spans="1:17" ht="14.4" customHeight="1" x14ac:dyDescent="0.3">
      <c r="A458" s="664" t="s">
        <v>543</v>
      </c>
      <c r="B458" s="665" t="s">
        <v>4837</v>
      </c>
      <c r="C458" s="665" t="s">
        <v>4224</v>
      </c>
      <c r="D458" s="665" t="s">
        <v>4957</v>
      </c>
      <c r="E458" s="665" t="s">
        <v>4958</v>
      </c>
      <c r="F458" s="668">
        <v>5</v>
      </c>
      <c r="G458" s="668">
        <v>1205</v>
      </c>
      <c r="H458" s="668">
        <v>1</v>
      </c>
      <c r="I458" s="668">
        <v>241</v>
      </c>
      <c r="J458" s="668">
        <v>6</v>
      </c>
      <c r="K458" s="668">
        <v>1458</v>
      </c>
      <c r="L458" s="668">
        <v>1.2099585062240663</v>
      </c>
      <c r="M458" s="668">
        <v>243</v>
      </c>
      <c r="N458" s="668">
        <v>3</v>
      </c>
      <c r="O458" s="668">
        <v>741</v>
      </c>
      <c r="P458" s="681">
        <v>0.61493775933609962</v>
      </c>
      <c r="Q458" s="669">
        <v>247</v>
      </c>
    </row>
    <row r="459" spans="1:17" ht="14.4" customHeight="1" x14ac:dyDescent="0.3">
      <c r="A459" s="664" t="s">
        <v>543</v>
      </c>
      <c r="B459" s="665" t="s">
        <v>4837</v>
      </c>
      <c r="C459" s="665" t="s">
        <v>4224</v>
      </c>
      <c r="D459" s="665" t="s">
        <v>4959</v>
      </c>
      <c r="E459" s="665" t="s">
        <v>4960</v>
      </c>
      <c r="F459" s="668">
        <v>2</v>
      </c>
      <c r="G459" s="668">
        <v>6998</v>
      </c>
      <c r="H459" s="668">
        <v>1</v>
      </c>
      <c r="I459" s="668">
        <v>3499</v>
      </c>
      <c r="J459" s="668">
        <v>1</v>
      </c>
      <c r="K459" s="668">
        <v>3535</v>
      </c>
      <c r="L459" s="668">
        <v>0.50514432695055733</v>
      </c>
      <c r="M459" s="668">
        <v>3535</v>
      </c>
      <c r="N459" s="668"/>
      <c r="O459" s="668"/>
      <c r="P459" s="681"/>
      <c r="Q459" s="669"/>
    </row>
    <row r="460" spans="1:17" ht="14.4" customHeight="1" x14ac:dyDescent="0.3">
      <c r="A460" s="664" t="s">
        <v>543</v>
      </c>
      <c r="B460" s="665" t="s">
        <v>4837</v>
      </c>
      <c r="C460" s="665" t="s">
        <v>4224</v>
      </c>
      <c r="D460" s="665" t="s">
        <v>4961</v>
      </c>
      <c r="E460" s="665" t="s">
        <v>4962</v>
      </c>
      <c r="F460" s="668">
        <v>10</v>
      </c>
      <c r="G460" s="668">
        <v>16530</v>
      </c>
      <c r="H460" s="668">
        <v>1</v>
      </c>
      <c r="I460" s="668">
        <v>1653</v>
      </c>
      <c r="J460" s="668">
        <v>5</v>
      </c>
      <c r="K460" s="668">
        <v>8335</v>
      </c>
      <c r="L460" s="668">
        <v>0.50423472474289166</v>
      </c>
      <c r="M460" s="668">
        <v>1667</v>
      </c>
      <c r="N460" s="668">
        <v>15</v>
      </c>
      <c r="O460" s="668">
        <v>26010</v>
      </c>
      <c r="P460" s="681">
        <v>1.5735027223230491</v>
      </c>
      <c r="Q460" s="669">
        <v>1734</v>
      </c>
    </row>
    <row r="461" spans="1:17" ht="14.4" customHeight="1" x14ac:dyDescent="0.3">
      <c r="A461" s="664" t="s">
        <v>543</v>
      </c>
      <c r="B461" s="665" t="s">
        <v>4837</v>
      </c>
      <c r="C461" s="665" t="s">
        <v>4224</v>
      </c>
      <c r="D461" s="665" t="s">
        <v>4963</v>
      </c>
      <c r="E461" s="665" t="s">
        <v>4964</v>
      </c>
      <c r="F461" s="668">
        <v>1</v>
      </c>
      <c r="G461" s="668">
        <v>962</v>
      </c>
      <c r="H461" s="668">
        <v>1</v>
      </c>
      <c r="I461" s="668">
        <v>962</v>
      </c>
      <c r="J461" s="668">
        <v>6</v>
      </c>
      <c r="K461" s="668">
        <v>5856</v>
      </c>
      <c r="L461" s="668">
        <v>6.0873180873180877</v>
      </c>
      <c r="M461" s="668">
        <v>976</v>
      </c>
      <c r="N461" s="668">
        <v>3</v>
      </c>
      <c r="O461" s="668">
        <v>3003</v>
      </c>
      <c r="P461" s="681">
        <v>3.1216216216216215</v>
      </c>
      <c r="Q461" s="669">
        <v>1001</v>
      </c>
    </row>
    <row r="462" spans="1:17" ht="14.4" customHeight="1" x14ac:dyDescent="0.3">
      <c r="A462" s="664" t="s">
        <v>543</v>
      </c>
      <c r="B462" s="665" t="s">
        <v>4837</v>
      </c>
      <c r="C462" s="665" t="s">
        <v>4224</v>
      </c>
      <c r="D462" s="665" t="s">
        <v>4965</v>
      </c>
      <c r="E462" s="665" t="s">
        <v>4966</v>
      </c>
      <c r="F462" s="668">
        <v>19</v>
      </c>
      <c r="G462" s="668">
        <v>33497</v>
      </c>
      <c r="H462" s="668">
        <v>1</v>
      </c>
      <c r="I462" s="668">
        <v>1763</v>
      </c>
      <c r="J462" s="668">
        <v>8</v>
      </c>
      <c r="K462" s="668">
        <v>14232</v>
      </c>
      <c r="L462" s="668">
        <v>0.42487386930172849</v>
      </c>
      <c r="M462" s="668">
        <v>1779</v>
      </c>
      <c r="N462" s="668">
        <v>3</v>
      </c>
      <c r="O462" s="668">
        <v>5520</v>
      </c>
      <c r="P462" s="681">
        <v>0.16479087679493687</v>
      </c>
      <c r="Q462" s="669">
        <v>1840</v>
      </c>
    </row>
    <row r="463" spans="1:17" ht="14.4" customHeight="1" x14ac:dyDescent="0.3">
      <c r="A463" s="664" t="s">
        <v>543</v>
      </c>
      <c r="B463" s="665" t="s">
        <v>4837</v>
      </c>
      <c r="C463" s="665" t="s">
        <v>4224</v>
      </c>
      <c r="D463" s="665" t="s">
        <v>2638</v>
      </c>
      <c r="E463" s="665" t="s">
        <v>4967</v>
      </c>
      <c r="F463" s="668">
        <v>1</v>
      </c>
      <c r="G463" s="668">
        <v>1186</v>
      </c>
      <c r="H463" s="668">
        <v>1</v>
      </c>
      <c r="I463" s="668">
        <v>1186</v>
      </c>
      <c r="J463" s="668">
        <v>1</v>
      </c>
      <c r="K463" s="668">
        <v>1193</v>
      </c>
      <c r="L463" s="668">
        <v>1.0059021922428331</v>
      </c>
      <c r="M463" s="668">
        <v>1193</v>
      </c>
      <c r="N463" s="668"/>
      <c r="O463" s="668"/>
      <c r="P463" s="681"/>
      <c r="Q463" s="669"/>
    </row>
    <row r="464" spans="1:17" ht="14.4" customHeight="1" x14ac:dyDescent="0.3">
      <c r="A464" s="664" t="s">
        <v>543</v>
      </c>
      <c r="B464" s="665" t="s">
        <v>4837</v>
      </c>
      <c r="C464" s="665" t="s">
        <v>4224</v>
      </c>
      <c r="D464" s="665" t="s">
        <v>4968</v>
      </c>
      <c r="E464" s="665" t="s">
        <v>4969</v>
      </c>
      <c r="F464" s="668"/>
      <c r="G464" s="668"/>
      <c r="H464" s="668"/>
      <c r="I464" s="668"/>
      <c r="J464" s="668">
        <v>1</v>
      </c>
      <c r="K464" s="668">
        <v>862</v>
      </c>
      <c r="L464" s="668"/>
      <c r="M464" s="668">
        <v>862</v>
      </c>
      <c r="N464" s="668">
        <v>2</v>
      </c>
      <c r="O464" s="668">
        <v>1782</v>
      </c>
      <c r="P464" s="681"/>
      <c r="Q464" s="669">
        <v>891</v>
      </c>
    </row>
    <row r="465" spans="1:17" ht="14.4" customHeight="1" x14ac:dyDescent="0.3">
      <c r="A465" s="664" t="s">
        <v>543</v>
      </c>
      <c r="B465" s="665" t="s">
        <v>4837</v>
      </c>
      <c r="C465" s="665" t="s">
        <v>4224</v>
      </c>
      <c r="D465" s="665" t="s">
        <v>4755</v>
      </c>
      <c r="E465" s="665" t="s">
        <v>4756</v>
      </c>
      <c r="F465" s="668">
        <v>6</v>
      </c>
      <c r="G465" s="668">
        <v>1842</v>
      </c>
      <c r="H465" s="668">
        <v>1</v>
      </c>
      <c r="I465" s="668">
        <v>307</v>
      </c>
      <c r="J465" s="668">
        <v>2</v>
      </c>
      <c r="K465" s="668">
        <v>618</v>
      </c>
      <c r="L465" s="668">
        <v>0.33550488599348532</v>
      </c>
      <c r="M465" s="668">
        <v>309</v>
      </c>
      <c r="N465" s="668">
        <v>9</v>
      </c>
      <c r="O465" s="668">
        <v>2916</v>
      </c>
      <c r="P465" s="681">
        <v>1.5830618892508144</v>
      </c>
      <c r="Q465" s="669">
        <v>324</v>
      </c>
    </row>
    <row r="466" spans="1:17" ht="14.4" customHeight="1" x14ac:dyDescent="0.3">
      <c r="A466" s="664" t="s">
        <v>543</v>
      </c>
      <c r="B466" s="665" t="s">
        <v>4837</v>
      </c>
      <c r="C466" s="665" t="s">
        <v>4224</v>
      </c>
      <c r="D466" s="665" t="s">
        <v>4757</v>
      </c>
      <c r="E466" s="665" t="s">
        <v>4758</v>
      </c>
      <c r="F466" s="668"/>
      <c r="G466" s="668"/>
      <c r="H466" s="668"/>
      <c r="I466" s="668"/>
      <c r="J466" s="668">
        <v>1</v>
      </c>
      <c r="K466" s="668">
        <v>3528</v>
      </c>
      <c r="L466" s="668"/>
      <c r="M466" s="668">
        <v>3528</v>
      </c>
      <c r="N466" s="668"/>
      <c r="O466" s="668"/>
      <c r="P466" s="681"/>
      <c r="Q466" s="669"/>
    </row>
    <row r="467" spans="1:17" ht="14.4" customHeight="1" x14ac:dyDescent="0.3">
      <c r="A467" s="664" t="s">
        <v>543</v>
      </c>
      <c r="B467" s="665" t="s">
        <v>4837</v>
      </c>
      <c r="C467" s="665" t="s">
        <v>4224</v>
      </c>
      <c r="D467" s="665" t="s">
        <v>4759</v>
      </c>
      <c r="E467" s="665" t="s">
        <v>4760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2537</v>
      </c>
      <c r="P467" s="681"/>
      <c r="Q467" s="669">
        <v>2537</v>
      </c>
    </row>
    <row r="468" spans="1:17" ht="14.4" customHeight="1" x14ac:dyDescent="0.3">
      <c r="A468" s="664" t="s">
        <v>543</v>
      </c>
      <c r="B468" s="665" t="s">
        <v>4837</v>
      </c>
      <c r="C468" s="665" t="s">
        <v>4224</v>
      </c>
      <c r="D468" s="665" t="s">
        <v>4970</v>
      </c>
      <c r="E468" s="665" t="s">
        <v>4971</v>
      </c>
      <c r="F468" s="668">
        <v>2</v>
      </c>
      <c r="G468" s="668">
        <v>1372</v>
      </c>
      <c r="H468" s="668">
        <v>1</v>
      </c>
      <c r="I468" s="668">
        <v>686</v>
      </c>
      <c r="J468" s="668">
        <v>4</v>
      </c>
      <c r="K468" s="668">
        <v>2764</v>
      </c>
      <c r="L468" s="668">
        <v>2.0145772594752187</v>
      </c>
      <c r="M468" s="668">
        <v>691</v>
      </c>
      <c r="N468" s="668"/>
      <c r="O468" s="668"/>
      <c r="P468" s="681"/>
      <c r="Q468" s="669"/>
    </row>
    <row r="469" spans="1:17" ht="14.4" customHeight="1" x14ac:dyDescent="0.3">
      <c r="A469" s="664" t="s">
        <v>543</v>
      </c>
      <c r="B469" s="665" t="s">
        <v>4837</v>
      </c>
      <c r="C469" s="665" t="s">
        <v>4224</v>
      </c>
      <c r="D469" s="665" t="s">
        <v>4972</v>
      </c>
      <c r="E469" s="665" t="s">
        <v>4973</v>
      </c>
      <c r="F469" s="668"/>
      <c r="G469" s="668"/>
      <c r="H469" s="668"/>
      <c r="I469" s="668"/>
      <c r="J469" s="668">
        <v>1</v>
      </c>
      <c r="K469" s="668">
        <v>2193</v>
      </c>
      <c r="L469" s="668"/>
      <c r="M469" s="668">
        <v>2193</v>
      </c>
      <c r="N469" s="668"/>
      <c r="O469" s="668"/>
      <c r="P469" s="681"/>
      <c r="Q469" s="669"/>
    </row>
    <row r="470" spans="1:17" ht="14.4" customHeight="1" x14ac:dyDescent="0.3">
      <c r="A470" s="664" t="s">
        <v>543</v>
      </c>
      <c r="B470" s="665" t="s">
        <v>4837</v>
      </c>
      <c r="C470" s="665" t="s">
        <v>4224</v>
      </c>
      <c r="D470" s="665" t="s">
        <v>4974</v>
      </c>
      <c r="E470" s="665" t="s">
        <v>4975</v>
      </c>
      <c r="F470" s="668">
        <v>1</v>
      </c>
      <c r="G470" s="668">
        <v>311</v>
      </c>
      <c r="H470" s="668">
        <v>1</v>
      </c>
      <c r="I470" s="668">
        <v>311</v>
      </c>
      <c r="J470" s="668">
        <v>3</v>
      </c>
      <c r="K470" s="668">
        <v>954</v>
      </c>
      <c r="L470" s="668">
        <v>3.067524115755627</v>
      </c>
      <c r="M470" s="668">
        <v>318</v>
      </c>
      <c r="N470" s="668">
        <v>5</v>
      </c>
      <c r="O470" s="668">
        <v>1655</v>
      </c>
      <c r="P470" s="681">
        <v>5.321543408360129</v>
      </c>
      <c r="Q470" s="669">
        <v>331</v>
      </c>
    </row>
    <row r="471" spans="1:17" ht="14.4" customHeight="1" x14ac:dyDescent="0.3">
      <c r="A471" s="664" t="s">
        <v>543</v>
      </c>
      <c r="B471" s="665" t="s">
        <v>4837</v>
      </c>
      <c r="C471" s="665" t="s">
        <v>4224</v>
      </c>
      <c r="D471" s="665" t="s">
        <v>4976</v>
      </c>
      <c r="E471" s="665" t="s">
        <v>4977</v>
      </c>
      <c r="F471" s="668">
        <v>1</v>
      </c>
      <c r="G471" s="668">
        <v>994</v>
      </c>
      <c r="H471" s="668">
        <v>1</v>
      </c>
      <c r="I471" s="668">
        <v>994</v>
      </c>
      <c r="J471" s="668">
        <v>1</v>
      </c>
      <c r="K471" s="668">
        <v>1008</v>
      </c>
      <c r="L471" s="668">
        <v>1.0140845070422535</v>
      </c>
      <c r="M471" s="668">
        <v>1008</v>
      </c>
      <c r="N471" s="668">
        <v>1</v>
      </c>
      <c r="O471" s="668">
        <v>1033</v>
      </c>
      <c r="P471" s="681">
        <v>1.0392354124748491</v>
      </c>
      <c r="Q471" s="669">
        <v>1033</v>
      </c>
    </row>
    <row r="472" spans="1:17" ht="14.4" customHeight="1" x14ac:dyDescent="0.3">
      <c r="A472" s="664" t="s">
        <v>543</v>
      </c>
      <c r="B472" s="665" t="s">
        <v>4837</v>
      </c>
      <c r="C472" s="665" t="s">
        <v>4224</v>
      </c>
      <c r="D472" s="665" t="s">
        <v>4978</v>
      </c>
      <c r="E472" s="665" t="s">
        <v>4979</v>
      </c>
      <c r="F472" s="668">
        <v>8</v>
      </c>
      <c r="G472" s="668">
        <v>6464</v>
      </c>
      <c r="H472" s="668">
        <v>1</v>
      </c>
      <c r="I472" s="668">
        <v>808</v>
      </c>
      <c r="J472" s="668">
        <v>3</v>
      </c>
      <c r="K472" s="668">
        <v>2445</v>
      </c>
      <c r="L472" s="668">
        <v>0.37824876237623761</v>
      </c>
      <c r="M472" s="668">
        <v>815</v>
      </c>
      <c r="N472" s="668">
        <v>3</v>
      </c>
      <c r="O472" s="668">
        <v>2520</v>
      </c>
      <c r="P472" s="681">
        <v>0.38985148514851486</v>
      </c>
      <c r="Q472" s="669">
        <v>840</v>
      </c>
    </row>
    <row r="473" spans="1:17" ht="14.4" customHeight="1" x14ac:dyDescent="0.3">
      <c r="A473" s="664" t="s">
        <v>543</v>
      </c>
      <c r="B473" s="665" t="s">
        <v>4837</v>
      </c>
      <c r="C473" s="665" t="s">
        <v>4224</v>
      </c>
      <c r="D473" s="665" t="s">
        <v>4980</v>
      </c>
      <c r="E473" s="665" t="s">
        <v>4981</v>
      </c>
      <c r="F473" s="668">
        <v>1</v>
      </c>
      <c r="G473" s="668">
        <v>3485</v>
      </c>
      <c r="H473" s="668">
        <v>1</v>
      </c>
      <c r="I473" s="668">
        <v>3485</v>
      </c>
      <c r="J473" s="668"/>
      <c r="K473" s="668"/>
      <c r="L473" s="668"/>
      <c r="M473" s="668"/>
      <c r="N473" s="668">
        <v>2</v>
      </c>
      <c r="O473" s="668">
        <v>7330</v>
      </c>
      <c r="P473" s="681">
        <v>2.1032998565279772</v>
      </c>
      <c r="Q473" s="669">
        <v>3665</v>
      </c>
    </row>
    <row r="474" spans="1:17" ht="14.4" customHeight="1" x14ac:dyDescent="0.3">
      <c r="A474" s="664" t="s">
        <v>543</v>
      </c>
      <c r="B474" s="665" t="s">
        <v>4837</v>
      </c>
      <c r="C474" s="665" t="s">
        <v>4224</v>
      </c>
      <c r="D474" s="665" t="s">
        <v>4982</v>
      </c>
      <c r="E474" s="665" t="s">
        <v>4983</v>
      </c>
      <c r="F474" s="668">
        <v>2</v>
      </c>
      <c r="G474" s="668">
        <v>3884</v>
      </c>
      <c r="H474" s="668">
        <v>1</v>
      </c>
      <c r="I474" s="668">
        <v>1942</v>
      </c>
      <c r="J474" s="668">
        <v>3</v>
      </c>
      <c r="K474" s="668">
        <v>5907</v>
      </c>
      <c r="L474" s="668">
        <v>1.520854788877446</v>
      </c>
      <c r="M474" s="668">
        <v>1969</v>
      </c>
      <c r="N474" s="668"/>
      <c r="O474" s="668"/>
      <c r="P474" s="681"/>
      <c r="Q474" s="669"/>
    </row>
    <row r="475" spans="1:17" ht="14.4" customHeight="1" x14ac:dyDescent="0.3">
      <c r="A475" s="664" t="s">
        <v>543</v>
      </c>
      <c r="B475" s="665" t="s">
        <v>4837</v>
      </c>
      <c r="C475" s="665" t="s">
        <v>4224</v>
      </c>
      <c r="D475" s="665" t="s">
        <v>4984</v>
      </c>
      <c r="E475" s="665" t="s">
        <v>4985</v>
      </c>
      <c r="F475" s="668">
        <v>1</v>
      </c>
      <c r="G475" s="668">
        <v>15785</v>
      </c>
      <c r="H475" s="668">
        <v>1</v>
      </c>
      <c r="I475" s="668">
        <v>15785</v>
      </c>
      <c r="J475" s="668">
        <v>1</v>
      </c>
      <c r="K475" s="668">
        <v>15932</v>
      </c>
      <c r="L475" s="668">
        <v>1.0093126385809312</v>
      </c>
      <c r="M475" s="668">
        <v>15932</v>
      </c>
      <c r="N475" s="668"/>
      <c r="O475" s="668"/>
      <c r="P475" s="681"/>
      <c r="Q475" s="669"/>
    </row>
    <row r="476" spans="1:17" ht="14.4" customHeight="1" x14ac:dyDescent="0.3">
      <c r="A476" s="664" t="s">
        <v>543</v>
      </c>
      <c r="B476" s="665" t="s">
        <v>4837</v>
      </c>
      <c r="C476" s="665" t="s">
        <v>4224</v>
      </c>
      <c r="D476" s="665" t="s">
        <v>4986</v>
      </c>
      <c r="E476" s="665" t="s">
        <v>4987</v>
      </c>
      <c r="F476" s="668">
        <v>2</v>
      </c>
      <c r="G476" s="668">
        <v>2308</v>
      </c>
      <c r="H476" s="668">
        <v>1</v>
      </c>
      <c r="I476" s="668">
        <v>1154</v>
      </c>
      <c r="J476" s="668">
        <v>1</v>
      </c>
      <c r="K476" s="668">
        <v>1165</v>
      </c>
      <c r="L476" s="668">
        <v>0.50476603119584051</v>
      </c>
      <c r="M476" s="668">
        <v>1165</v>
      </c>
      <c r="N476" s="668">
        <v>2</v>
      </c>
      <c r="O476" s="668">
        <v>2400</v>
      </c>
      <c r="P476" s="681">
        <v>1.0398613518197575</v>
      </c>
      <c r="Q476" s="669">
        <v>1200</v>
      </c>
    </row>
    <row r="477" spans="1:17" ht="14.4" customHeight="1" x14ac:dyDescent="0.3">
      <c r="A477" s="664" t="s">
        <v>543</v>
      </c>
      <c r="B477" s="665" t="s">
        <v>4837</v>
      </c>
      <c r="C477" s="665" t="s">
        <v>4224</v>
      </c>
      <c r="D477" s="665" t="s">
        <v>4988</v>
      </c>
      <c r="E477" s="665" t="s">
        <v>4989</v>
      </c>
      <c r="F477" s="668"/>
      <c r="G477" s="668"/>
      <c r="H477" s="668"/>
      <c r="I477" s="668"/>
      <c r="J477" s="668">
        <v>1</v>
      </c>
      <c r="K477" s="668">
        <v>1321</v>
      </c>
      <c r="L477" s="668"/>
      <c r="M477" s="668">
        <v>1321</v>
      </c>
      <c r="N477" s="668">
        <v>3</v>
      </c>
      <c r="O477" s="668">
        <v>4107</v>
      </c>
      <c r="P477" s="681"/>
      <c r="Q477" s="669">
        <v>1369</v>
      </c>
    </row>
    <row r="478" spans="1:17" ht="14.4" customHeight="1" x14ac:dyDescent="0.3">
      <c r="A478" s="664" t="s">
        <v>543</v>
      </c>
      <c r="B478" s="665" t="s">
        <v>4837</v>
      </c>
      <c r="C478" s="665" t="s">
        <v>4224</v>
      </c>
      <c r="D478" s="665" t="s">
        <v>4990</v>
      </c>
      <c r="E478" s="665" t="s">
        <v>4991</v>
      </c>
      <c r="F478" s="668"/>
      <c r="G478" s="668"/>
      <c r="H478" s="668"/>
      <c r="I478" s="668"/>
      <c r="J478" s="668">
        <v>3</v>
      </c>
      <c r="K478" s="668">
        <v>5409</v>
      </c>
      <c r="L478" s="668"/>
      <c r="M478" s="668">
        <v>1803</v>
      </c>
      <c r="N478" s="668">
        <v>1</v>
      </c>
      <c r="O478" s="668">
        <v>1839</v>
      </c>
      <c r="P478" s="681"/>
      <c r="Q478" s="669">
        <v>1839</v>
      </c>
    </row>
    <row r="479" spans="1:17" ht="14.4" customHeight="1" x14ac:dyDescent="0.3">
      <c r="A479" s="664" t="s">
        <v>543</v>
      </c>
      <c r="B479" s="665" t="s">
        <v>4837</v>
      </c>
      <c r="C479" s="665" t="s">
        <v>4224</v>
      </c>
      <c r="D479" s="665" t="s">
        <v>4992</v>
      </c>
      <c r="E479" s="665" t="s">
        <v>4993</v>
      </c>
      <c r="F479" s="668">
        <v>2</v>
      </c>
      <c r="G479" s="668">
        <v>5404</v>
      </c>
      <c r="H479" s="668">
        <v>1</v>
      </c>
      <c r="I479" s="668">
        <v>2702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543</v>
      </c>
      <c r="B480" s="665" t="s">
        <v>4837</v>
      </c>
      <c r="C480" s="665" t="s">
        <v>4224</v>
      </c>
      <c r="D480" s="665" t="s">
        <v>4994</v>
      </c>
      <c r="E480" s="665" t="s">
        <v>4995</v>
      </c>
      <c r="F480" s="668"/>
      <c r="G480" s="668"/>
      <c r="H480" s="668"/>
      <c r="I480" s="668"/>
      <c r="J480" s="668">
        <v>2</v>
      </c>
      <c r="K480" s="668">
        <v>2446</v>
      </c>
      <c r="L480" s="668"/>
      <c r="M480" s="668">
        <v>1223</v>
      </c>
      <c r="N480" s="668"/>
      <c r="O480" s="668"/>
      <c r="P480" s="681"/>
      <c r="Q480" s="669"/>
    </row>
    <row r="481" spans="1:17" ht="14.4" customHeight="1" x14ac:dyDescent="0.3">
      <c r="A481" s="664" t="s">
        <v>543</v>
      </c>
      <c r="B481" s="665" t="s">
        <v>4837</v>
      </c>
      <c r="C481" s="665" t="s">
        <v>4224</v>
      </c>
      <c r="D481" s="665" t="s">
        <v>4996</v>
      </c>
      <c r="E481" s="665" t="s">
        <v>4997</v>
      </c>
      <c r="F481" s="668">
        <v>1</v>
      </c>
      <c r="G481" s="668">
        <v>1711</v>
      </c>
      <c r="H481" s="668">
        <v>1</v>
      </c>
      <c r="I481" s="668">
        <v>1711</v>
      </c>
      <c r="J481" s="668">
        <v>2</v>
      </c>
      <c r="K481" s="668">
        <v>3480</v>
      </c>
      <c r="L481" s="668">
        <v>2.0338983050847457</v>
      </c>
      <c r="M481" s="668">
        <v>1740</v>
      </c>
      <c r="N481" s="668">
        <v>9</v>
      </c>
      <c r="O481" s="668">
        <v>16101</v>
      </c>
      <c r="P481" s="681">
        <v>9.4102863822326128</v>
      </c>
      <c r="Q481" s="669">
        <v>1789</v>
      </c>
    </row>
    <row r="482" spans="1:17" ht="14.4" customHeight="1" x14ac:dyDescent="0.3">
      <c r="A482" s="664" t="s">
        <v>543</v>
      </c>
      <c r="B482" s="665" t="s">
        <v>4837</v>
      </c>
      <c r="C482" s="665" t="s">
        <v>4224</v>
      </c>
      <c r="D482" s="665" t="s">
        <v>4998</v>
      </c>
      <c r="E482" s="665" t="s">
        <v>4999</v>
      </c>
      <c r="F482" s="668"/>
      <c r="G482" s="668"/>
      <c r="H482" s="668"/>
      <c r="I482" s="668"/>
      <c r="J482" s="668">
        <v>1</v>
      </c>
      <c r="K482" s="668">
        <v>1250</v>
      </c>
      <c r="L482" s="668"/>
      <c r="M482" s="668">
        <v>1250</v>
      </c>
      <c r="N482" s="668">
        <v>8</v>
      </c>
      <c r="O482" s="668">
        <v>10432</v>
      </c>
      <c r="P482" s="681"/>
      <c r="Q482" s="669">
        <v>1304</v>
      </c>
    </row>
    <row r="483" spans="1:17" ht="14.4" customHeight="1" x14ac:dyDescent="0.3">
      <c r="A483" s="664" t="s">
        <v>543</v>
      </c>
      <c r="B483" s="665" t="s">
        <v>4837</v>
      </c>
      <c r="C483" s="665" t="s">
        <v>4224</v>
      </c>
      <c r="D483" s="665" t="s">
        <v>5000</v>
      </c>
      <c r="E483" s="665" t="s">
        <v>5001</v>
      </c>
      <c r="F483" s="668">
        <v>2</v>
      </c>
      <c r="G483" s="668">
        <v>4394</v>
      </c>
      <c r="H483" s="668">
        <v>1</v>
      </c>
      <c r="I483" s="668">
        <v>2197</v>
      </c>
      <c r="J483" s="668">
        <v>1</v>
      </c>
      <c r="K483" s="668">
        <v>2206</v>
      </c>
      <c r="L483" s="668">
        <v>0.50204824761037781</v>
      </c>
      <c r="M483" s="668">
        <v>2206</v>
      </c>
      <c r="N483" s="668"/>
      <c r="O483" s="668"/>
      <c r="P483" s="681"/>
      <c r="Q483" s="669"/>
    </row>
    <row r="484" spans="1:17" ht="14.4" customHeight="1" x14ac:dyDescent="0.3">
      <c r="A484" s="664" t="s">
        <v>543</v>
      </c>
      <c r="B484" s="665" t="s">
        <v>4837</v>
      </c>
      <c r="C484" s="665" t="s">
        <v>4224</v>
      </c>
      <c r="D484" s="665" t="s">
        <v>5002</v>
      </c>
      <c r="E484" s="665" t="s">
        <v>5003</v>
      </c>
      <c r="F484" s="668"/>
      <c r="G484" s="668"/>
      <c r="H484" s="668"/>
      <c r="I484" s="668"/>
      <c r="J484" s="668"/>
      <c r="K484" s="668"/>
      <c r="L484" s="668"/>
      <c r="M484" s="668"/>
      <c r="N484" s="668">
        <v>2</v>
      </c>
      <c r="O484" s="668">
        <v>10456</v>
      </c>
      <c r="P484" s="681"/>
      <c r="Q484" s="669">
        <v>5228</v>
      </c>
    </row>
    <row r="485" spans="1:17" ht="14.4" customHeight="1" x14ac:dyDescent="0.3">
      <c r="A485" s="664" t="s">
        <v>543</v>
      </c>
      <c r="B485" s="665" t="s">
        <v>4837</v>
      </c>
      <c r="C485" s="665" t="s">
        <v>4224</v>
      </c>
      <c r="D485" s="665" t="s">
        <v>5004</v>
      </c>
      <c r="E485" s="665" t="s">
        <v>5005</v>
      </c>
      <c r="F485" s="668"/>
      <c r="G485" s="668"/>
      <c r="H485" s="668"/>
      <c r="I485" s="668"/>
      <c r="J485" s="668">
        <v>1</v>
      </c>
      <c r="K485" s="668">
        <v>3393</v>
      </c>
      <c r="L485" s="668"/>
      <c r="M485" s="668">
        <v>3393</v>
      </c>
      <c r="N485" s="668"/>
      <c r="O485" s="668"/>
      <c r="P485" s="681"/>
      <c r="Q485" s="669"/>
    </row>
    <row r="486" spans="1:17" ht="14.4" customHeight="1" x14ac:dyDescent="0.3">
      <c r="A486" s="664" t="s">
        <v>543</v>
      </c>
      <c r="B486" s="665" t="s">
        <v>4837</v>
      </c>
      <c r="C486" s="665" t="s">
        <v>4224</v>
      </c>
      <c r="D486" s="665" t="s">
        <v>5006</v>
      </c>
      <c r="E486" s="665" t="s">
        <v>5007</v>
      </c>
      <c r="F486" s="668"/>
      <c r="G486" s="668"/>
      <c r="H486" s="668"/>
      <c r="I486" s="668"/>
      <c r="J486" s="668"/>
      <c r="K486" s="668"/>
      <c r="L486" s="668"/>
      <c r="M486" s="668"/>
      <c r="N486" s="668">
        <v>1</v>
      </c>
      <c r="O486" s="668">
        <v>734</v>
      </c>
      <c r="P486" s="681"/>
      <c r="Q486" s="669">
        <v>734</v>
      </c>
    </row>
    <row r="487" spans="1:17" ht="14.4" customHeight="1" x14ac:dyDescent="0.3">
      <c r="A487" s="664" t="s">
        <v>543</v>
      </c>
      <c r="B487" s="665" t="s">
        <v>4837</v>
      </c>
      <c r="C487" s="665" t="s">
        <v>4224</v>
      </c>
      <c r="D487" s="665" t="s">
        <v>5008</v>
      </c>
      <c r="E487" s="665" t="s">
        <v>5009</v>
      </c>
      <c r="F487" s="668"/>
      <c r="G487" s="668"/>
      <c r="H487" s="668"/>
      <c r="I487" s="668"/>
      <c r="J487" s="668">
        <v>2</v>
      </c>
      <c r="K487" s="668">
        <v>3734</v>
      </c>
      <c r="L487" s="668"/>
      <c r="M487" s="668">
        <v>1867</v>
      </c>
      <c r="N487" s="668"/>
      <c r="O487" s="668"/>
      <c r="P487" s="681"/>
      <c r="Q487" s="669"/>
    </row>
    <row r="488" spans="1:17" ht="14.4" customHeight="1" x14ac:dyDescent="0.3">
      <c r="A488" s="664" t="s">
        <v>543</v>
      </c>
      <c r="B488" s="665" t="s">
        <v>4837</v>
      </c>
      <c r="C488" s="665" t="s">
        <v>4224</v>
      </c>
      <c r="D488" s="665" t="s">
        <v>5010</v>
      </c>
      <c r="E488" s="665" t="s">
        <v>5011</v>
      </c>
      <c r="F488" s="668"/>
      <c r="G488" s="668"/>
      <c r="H488" s="668"/>
      <c r="I488" s="668"/>
      <c r="J488" s="668">
        <v>3</v>
      </c>
      <c r="K488" s="668">
        <v>1095</v>
      </c>
      <c r="L488" s="668"/>
      <c r="M488" s="668">
        <v>365</v>
      </c>
      <c r="N488" s="668">
        <v>1</v>
      </c>
      <c r="O488" s="668">
        <v>373</v>
      </c>
      <c r="P488" s="681"/>
      <c r="Q488" s="669">
        <v>373</v>
      </c>
    </row>
    <row r="489" spans="1:17" ht="14.4" customHeight="1" x14ac:dyDescent="0.3">
      <c r="A489" s="664" t="s">
        <v>543</v>
      </c>
      <c r="B489" s="665" t="s">
        <v>4837</v>
      </c>
      <c r="C489" s="665" t="s">
        <v>4224</v>
      </c>
      <c r="D489" s="665" t="s">
        <v>5012</v>
      </c>
      <c r="E489" s="665" t="s">
        <v>5013</v>
      </c>
      <c r="F489" s="668"/>
      <c r="G489" s="668"/>
      <c r="H489" s="668"/>
      <c r="I489" s="668"/>
      <c r="J489" s="668">
        <v>1</v>
      </c>
      <c r="K489" s="668">
        <v>2137</v>
      </c>
      <c r="L489" s="668"/>
      <c r="M489" s="668">
        <v>2137</v>
      </c>
      <c r="N489" s="668"/>
      <c r="O489" s="668"/>
      <c r="P489" s="681"/>
      <c r="Q489" s="669"/>
    </row>
    <row r="490" spans="1:17" ht="14.4" customHeight="1" x14ac:dyDescent="0.3">
      <c r="A490" s="664" t="s">
        <v>543</v>
      </c>
      <c r="B490" s="665" t="s">
        <v>4837</v>
      </c>
      <c r="C490" s="665" t="s">
        <v>4224</v>
      </c>
      <c r="D490" s="665" t="s">
        <v>5014</v>
      </c>
      <c r="E490" s="665" t="s">
        <v>5015</v>
      </c>
      <c r="F490" s="668"/>
      <c r="G490" s="668"/>
      <c r="H490" s="668"/>
      <c r="I490" s="668"/>
      <c r="J490" s="668">
        <v>1</v>
      </c>
      <c r="K490" s="668">
        <v>790</v>
      </c>
      <c r="L490" s="668"/>
      <c r="M490" s="668">
        <v>790</v>
      </c>
      <c r="N490" s="668"/>
      <c r="O490" s="668"/>
      <c r="P490" s="681"/>
      <c r="Q490" s="669"/>
    </row>
    <row r="491" spans="1:17" ht="14.4" customHeight="1" x14ac:dyDescent="0.3">
      <c r="A491" s="664" t="s">
        <v>543</v>
      </c>
      <c r="B491" s="665" t="s">
        <v>4837</v>
      </c>
      <c r="C491" s="665" t="s">
        <v>4224</v>
      </c>
      <c r="D491" s="665" t="s">
        <v>5016</v>
      </c>
      <c r="E491" s="665" t="s">
        <v>5017</v>
      </c>
      <c r="F491" s="668">
        <v>1</v>
      </c>
      <c r="G491" s="668">
        <v>1981</v>
      </c>
      <c r="H491" s="668">
        <v>1</v>
      </c>
      <c r="I491" s="668">
        <v>1981</v>
      </c>
      <c r="J491" s="668"/>
      <c r="K491" s="668"/>
      <c r="L491" s="668"/>
      <c r="M491" s="668"/>
      <c r="N491" s="668"/>
      <c r="O491" s="668"/>
      <c r="P491" s="681"/>
      <c r="Q491" s="669"/>
    </row>
    <row r="492" spans="1:17" ht="14.4" customHeight="1" x14ac:dyDescent="0.3">
      <c r="A492" s="664" t="s">
        <v>543</v>
      </c>
      <c r="B492" s="665" t="s">
        <v>4837</v>
      </c>
      <c r="C492" s="665" t="s">
        <v>4224</v>
      </c>
      <c r="D492" s="665" t="s">
        <v>5018</v>
      </c>
      <c r="E492" s="665" t="s">
        <v>5019</v>
      </c>
      <c r="F492" s="668">
        <v>1</v>
      </c>
      <c r="G492" s="668">
        <v>5224</v>
      </c>
      <c r="H492" s="668">
        <v>1</v>
      </c>
      <c r="I492" s="668">
        <v>5224</v>
      </c>
      <c r="J492" s="668"/>
      <c r="K492" s="668"/>
      <c r="L492" s="668"/>
      <c r="M492" s="668"/>
      <c r="N492" s="668"/>
      <c r="O492" s="668"/>
      <c r="P492" s="681"/>
      <c r="Q492" s="669"/>
    </row>
    <row r="493" spans="1:17" ht="14.4" customHeight="1" x14ac:dyDescent="0.3">
      <c r="A493" s="664" t="s">
        <v>543</v>
      </c>
      <c r="B493" s="665" t="s">
        <v>4837</v>
      </c>
      <c r="C493" s="665" t="s">
        <v>4224</v>
      </c>
      <c r="D493" s="665" t="s">
        <v>5020</v>
      </c>
      <c r="E493" s="665" t="s">
        <v>5021</v>
      </c>
      <c r="F493" s="668">
        <v>1</v>
      </c>
      <c r="G493" s="668">
        <v>1266</v>
      </c>
      <c r="H493" s="668">
        <v>1</v>
      </c>
      <c r="I493" s="668">
        <v>1266</v>
      </c>
      <c r="J493" s="668"/>
      <c r="K493" s="668"/>
      <c r="L493" s="668"/>
      <c r="M493" s="668"/>
      <c r="N493" s="668">
        <v>1</v>
      </c>
      <c r="O493" s="668">
        <v>1297</v>
      </c>
      <c r="P493" s="681">
        <v>1.0244865718799367</v>
      </c>
      <c r="Q493" s="669">
        <v>1297</v>
      </c>
    </row>
    <row r="494" spans="1:17" ht="14.4" customHeight="1" x14ac:dyDescent="0.3">
      <c r="A494" s="664" t="s">
        <v>543</v>
      </c>
      <c r="B494" s="665" t="s">
        <v>4837</v>
      </c>
      <c r="C494" s="665" t="s">
        <v>4224</v>
      </c>
      <c r="D494" s="665" t="s">
        <v>5022</v>
      </c>
      <c r="E494" s="665" t="s">
        <v>5023</v>
      </c>
      <c r="F494" s="668">
        <v>1</v>
      </c>
      <c r="G494" s="668">
        <v>9385</v>
      </c>
      <c r="H494" s="668">
        <v>1</v>
      </c>
      <c r="I494" s="668">
        <v>9385</v>
      </c>
      <c r="J494" s="668"/>
      <c r="K494" s="668"/>
      <c r="L494" s="668"/>
      <c r="M494" s="668"/>
      <c r="N494" s="668">
        <v>1</v>
      </c>
      <c r="O494" s="668">
        <v>9790</v>
      </c>
      <c r="P494" s="681">
        <v>1.043153969099627</v>
      </c>
      <c r="Q494" s="669">
        <v>9790</v>
      </c>
    </row>
    <row r="495" spans="1:17" ht="14.4" customHeight="1" x14ac:dyDescent="0.3">
      <c r="A495" s="664" t="s">
        <v>543</v>
      </c>
      <c r="B495" s="665" t="s">
        <v>4837</v>
      </c>
      <c r="C495" s="665" t="s">
        <v>4224</v>
      </c>
      <c r="D495" s="665" t="s">
        <v>5024</v>
      </c>
      <c r="E495" s="665" t="s">
        <v>5025</v>
      </c>
      <c r="F495" s="668"/>
      <c r="G495" s="668"/>
      <c r="H495" s="668"/>
      <c r="I495" s="668"/>
      <c r="J495" s="668"/>
      <c r="K495" s="668"/>
      <c r="L495" s="668"/>
      <c r="M495" s="668"/>
      <c r="N495" s="668">
        <v>2</v>
      </c>
      <c r="O495" s="668">
        <v>3348</v>
      </c>
      <c r="P495" s="681"/>
      <c r="Q495" s="669">
        <v>1674</v>
      </c>
    </row>
    <row r="496" spans="1:17" ht="14.4" customHeight="1" x14ac:dyDescent="0.3">
      <c r="A496" s="664" t="s">
        <v>543</v>
      </c>
      <c r="B496" s="665" t="s">
        <v>5026</v>
      </c>
      <c r="C496" s="665" t="s">
        <v>4224</v>
      </c>
      <c r="D496" s="665" t="s">
        <v>5027</v>
      </c>
      <c r="E496" s="665" t="s">
        <v>5028</v>
      </c>
      <c r="F496" s="668"/>
      <c r="G496" s="668"/>
      <c r="H496" s="668"/>
      <c r="I496" s="668"/>
      <c r="J496" s="668"/>
      <c r="K496" s="668"/>
      <c r="L496" s="668"/>
      <c r="M496" s="668"/>
      <c r="N496" s="668">
        <v>1</v>
      </c>
      <c r="O496" s="668">
        <v>4692</v>
      </c>
      <c r="P496" s="681"/>
      <c r="Q496" s="669">
        <v>4692</v>
      </c>
    </row>
    <row r="497" spans="1:17" ht="14.4" customHeight="1" x14ac:dyDescent="0.3">
      <c r="A497" s="664" t="s">
        <v>543</v>
      </c>
      <c r="B497" s="665" t="s">
        <v>5029</v>
      </c>
      <c r="C497" s="665" t="s">
        <v>4224</v>
      </c>
      <c r="D497" s="665" t="s">
        <v>5030</v>
      </c>
      <c r="E497" s="665" t="s">
        <v>5031</v>
      </c>
      <c r="F497" s="668">
        <v>1</v>
      </c>
      <c r="G497" s="668">
        <v>481</v>
      </c>
      <c r="H497" s="668">
        <v>1</v>
      </c>
      <c r="I497" s="668">
        <v>481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543</v>
      </c>
      <c r="B498" s="665" t="s">
        <v>5029</v>
      </c>
      <c r="C498" s="665" t="s">
        <v>4224</v>
      </c>
      <c r="D498" s="665" t="s">
        <v>5032</v>
      </c>
      <c r="E498" s="665" t="s">
        <v>5033</v>
      </c>
      <c r="F498" s="668"/>
      <c r="G498" s="668"/>
      <c r="H498" s="668"/>
      <c r="I498" s="668"/>
      <c r="J498" s="668"/>
      <c r="K498" s="668"/>
      <c r="L498" s="668"/>
      <c r="M498" s="668"/>
      <c r="N498" s="668">
        <v>1</v>
      </c>
      <c r="O498" s="668">
        <v>6941</v>
      </c>
      <c r="P498" s="681"/>
      <c r="Q498" s="669">
        <v>6941</v>
      </c>
    </row>
    <row r="499" spans="1:17" ht="14.4" customHeight="1" x14ac:dyDescent="0.3">
      <c r="A499" s="664" t="s">
        <v>543</v>
      </c>
      <c r="B499" s="665" t="s">
        <v>5029</v>
      </c>
      <c r="C499" s="665" t="s">
        <v>4224</v>
      </c>
      <c r="D499" s="665" t="s">
        <v>5034</v>
      </c>
      <c r="E499" s="665" t="s">
        <v>5035</v>
      </c>
      <c r="F499" s="668">
        <v>1</v>
      </c>
      <c r="G499" s="668">
        <v>6103</v>
      </c>
      <c r="H499" s="668">
        <v>1</v>
      </c>
      <c r="I499" s="668">
        <v>6103</v>
      </c>
      <c r="J499" s="668"/>
      <c r="K499" s="668"/>
      <c r="L499" s="668"/>
      <c r="M499" s="668"/>
      <c r="N499" s="668"/>
      <c r="O499" s="668"/>
      <c r="P499" s="681"/>
      <c r="Q499" s="669"/>
    </row>
    <row r="500" spans="1:17" ht="14.4" customHeight="1" x14ac:dyDescent="0.3">
      <c r="A500" s="664" t="s">
        <v>543</v>
      </c>
      <c r="B500" s="665" t="s">
        <v>5029</v>
      </c>
      <c r="C500" s="665" t="s">
        <v>4224</v>
      </c>
      <c r="D500" s="665" t="s">
        <v>5036</v>
      </c>
      <c r="E500" s="665" t="s">
        <v>5037</v>
      </c>
      <c r="F500" s="668">
        <v>1</v>
      </c>
      <c r="G500" s="668">
        <v>303</v>
      </c>
      <c r="H500" s="668">
        <v>1</v>
      </c>
      <c r="I500" s="668">
        <v>303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543</v>
      </c>
      <c r="B501" s="665" t="s">
        <v>5029</v>
      </c>
      <c r="C501" s="665" t="s">
        <v>4224</v>
      </c>
      <c r="D501" s="665" t="s">
        <v>5038</v>
      </c>
      <c r="E501" s="665" t="s">
        <v>5039</v>
      </c>
      <c r="F501" s="668">
        <v>1</v>
      </c>
      <c r="G501" s="668">
        <v>9130</v>
      </c>
      <c r="H501" s="668">
        <v>1</v>
      </c>
      <c r="I501" s="668">
        <v>9130</v>
      </c>
      <c r="J501" s="668">
        <v>1</v>
      </c>
      <c r="K501" s="668">
        <v>9209</v>
      </c>
      <c r="L501" s="668">
        <v>1.0086527929901423</v>
      </c>
      <c r="M501" s="668">
        <v>9209</v>
      </c>
      <c r="N501" s="668"/>
      <c r="O501" s="668"/>
      <c r="P501" s="681"/>
      <c r="Q501" s="669"/>
    </row>
    <row r="502" spans="1:17" ht="14.4" customHeight="1" x14ac:dyDescent="0.3">
      <c r="A502" s="664" t="s">
        <v>5040</v>
      </c>
      <c r="B502" s="665" t="s">
        <v>4211</v>
      </c>
      <c r="C502" s="665" t="s">
        <v>4224</v>
      </c>
      <c r="D502" s="665" t="s">
        <v>4239</v>
      </c>
      <c r="E502" s="665" t="s">
        <v>4240</v>
      </c>
      <c r="F502" s="668"/>
      <c r="G502" s="668"/>
      <c r="H502" s="668"/>
      <c r="I502" s="668"/>
      <c r="J502" s="668"/>
      <c r="K502" s="668"/>
      <c r="L502" s="668"/>
      <c r="M502" s="668"/>
      <c r="N502" s="668">
        <v>1</v>
      </c>
      <c r="O502" s="668">
        <v>88</v>
      </c>
      <c r="P502" s="681"/>
      <c r="Q502" s="669">
        <v>88</v>
      </c>
    </row>
    <row r="503" spans="1:17" ht="14.4" customHeight="1" x14ac:dyDescent="0.3">
      <c r="A503" s="664" t="s">
        <v>5040</v>
      </c>
      <c r="B503" s="665" t="s">
        <v>4211</v>
      </c>
      <c r="C503" s="665" t="s">
        <v>4224</v>
      </c>
      <c r="D503" s="665" t="s">
        <v>4241</v>
      </c>
      <c r="E503" s="665" t="s">
        <v>4242</v>
      </c>
      <c r="F503" s="668"/>
      <c r="G503" s="668"/>
      <c r="H503" s="668"/>
      <c r="I503" s="668"/>
      <c r="J503" s="668"/>
      <c r="K503" s="668"/>
      <c r="L503" s="668"/>
      <c r="M503" s="668"/>
      <c r="N503" s="668">
        <v>1</v>
      </c>
      <c r="O503" s="668">
        <v>630</v>
      </c>
      <c r="P503" s="681"/>
      <c r="Q503" s="669">
        <v>630</v>
      </c>
    </row>
    <row r="504" spans="1:17" ht="14.4" customHeight="1" x14ac:dyDescent="0.3">
      <c r="A504" s="664" t="s">
        <v>5040</v>
      </c>
      <c r="B504" s="665" t="s">
        <v>4211</v>
      </c>
      <c r="C504" s="665" t="s">
        <v>4224</v>
      </c>
      <c r="D504" s="665" t="s">
        <v>4243</v>
      </c>
      <c r="E504" s="665" t="s">
        <v>4244</v>
      </c>
      <c r="F504" s="668"/>
      <c r="G504" s="668"/>
      <c r="H504" s="668"/>
      <c r="I504" s="668"/>
      <c r="J504" s="668"/>
      <c r="K504" s="668"/>
      <c r="L504" s="668"/>
      <c r="M504" s="668"/>
      <c r="N504" s="668">
        <v>1</v>
      </c>
      <c r="O504" s="668">
        <v>392</v>
      </c>
      <c r="P504" s="681"/>
      <c r="Q504" s="669">
        <v>392</v>
      </c>
    </row>
    <row r="505" spans="1:17" ht="14.4" customHeight="1" x14ac:dyDescent="0.3">
      <c r="A505" s="664" t="s">
        <v>5040</v>
      </c>
      <c r="B505" s="665" t="s">
        <v>4211</v>
      </c>
      <c r="C505" s="665" t="s">
        <v>4224</v>
      </c>
      <c r="D505" s="665" t="s">
        <v>4245</v>
      </c>
      <c r="E505" s="665" t="s">
        <v>4246</v>
      </c>
      <c r="F505" s="668"/>
      <c r="G505" s="668"/>
      <c r="H505" s="668"/>
      <c r="I505" s="668"/>
      <c r="J505" s="668"/>
      <c r="K505" s="668"/>
      <c r="L505" s="668"/>
      <c r="M505" s="668"/>
      <c r="N505" s="668">
        <v>1</v>
      </c>
      <c r="O505" s="668">
        <v>39</v>
      </c>
      <c r="P505" s="681"/>
      <c r="Q505" s="669">
        <v>39</v>
      </c>
    </row>
    <row r="506" spans="1:17" ht="14.4" customHeight="1" x14ac:dyDescent="0.3">
      <c r="A506" s="664" t="s">
        <v>5041</v>
      </c>
      <c r="B506" s="665" t="s">
        <v>4211</v>
      </c>
      <c r="C506" s="665" t="s">
        <v>4224</v>
      </c>
      <c r="D506" s="665" t="s">
        <v>4251</v>
      </c>
      <c r="E506" s="665" t="s">
        <v>4252</v>
      </c>
      <c r="F506" s="668">
        <v>71</v>
      </c>
      <c r="G506" s="668">
        <v>16472</v>
      </c>
      <c r="H506" s="668">
        <v>1</v>
      </c>
      <c r="I506" s="668">
        <v>232</v>
      </c>
      <c r="J506" s="668">
        <v>42</v>
      </c>
      <c r="K506" s="668">
        <v>9870</v>
      </c>
      <c r="L506" s="668">
        <v>0.59919864011656143</v>
      </c>
      <c r="M506" s="668">
        <v>235</v>
      </c>
      <c r="N506" s="668">
        <v>131</v>
      </c>
      <c r="O506" s="668">
        <v>32881</v>
      </c>
      <c r="P506" s="681">
        <v>1.9961753278290433</v>
      </c>
      <c r="Q506" s="669">
        <v>251</v>
      </c>
    </row>
    <row r="507" spans="1:17" ht="14.4" customHeight="1" x14ac:dyDescent="0.3">
      <c r="A507" s="664" t="s">
        <v>5041</v>
      </c>
      <c r="B507" s="665" t="s">
        <v>4211</v>
      </c>
      <c r="C507" s="665" t="s">
        <v>4224</v>
      </c>
      <c r="D507" s="665" t="s">
        <v>4273</v>
      </c>
      <c r="E507" s="665" t="s">
        <v>4274</v>
      </c>
      <c r="F507" s="668"/>
      <c r="G507" s="668"/>
      <c r="H507" s="668"/>
      <c r="I507" s="668"/>
      <c r="J507" s="668">
        <v>26</v>
      </c>
      <c r="K507" s="668">
        <v>0</v>
      </c>
      <c r="L507" s="668"/>
      <c r="M507" s="668">
        <v>0</v>
      </c>
      <c r="N507" s="668"/>
      <c r="O507" s="668"/>
      <c r="P507" s="681"/>
      <c r="Q507" s="669"/>
    </row>
    <row r="508" spans="1:17" ht="14.4" customHeight="1" x14ac:dyDescent="0.3">
      <c r="A508" s="664" t="s">
        <v>5042</v>
      </c>
      <c r="B508" s="665" t="s">
        <v>4211</v>
      </c>
      <c r="C508" s="665" t="s">
        <v>4224</v>
      </c>
      <c r="D508" s="665" t="s">
        <v>4251</v>
      </c>
      <c r="E508" s="665" t="s">
        <v>4252</v>
      </c>
      <c r="F508" s="668">
        <v>9</v>
      </c>
      <c r="G508" s="668">
        <v>2088</v>
      </c>
      <c r="H508" s="668">
        <v>1</v>
      </c>
      <c r="I508" s="668">
        <v>232</v>
      </c>
      <c r="J508" s="668">
        <v>5</v>
      </c>
      <c r="K508" s="668">
        <v>1175</v>
      </c>
      <c r="L508" s="668">
        <v>0.5627394636015326</v>
      </c>
      <c r="M508" s="668">
        <v>235</v>
      </c>
      <c r="N508" s="668">
        <v>6</v>
      </c>
      <c r="O508" s="668">
        <v>1506</v>
      </c>
      <c r="P508" s="681">
        <v>0.72126436781609193</v>
      </c>
      <c r="Q508" s="669">
        <v>251</v>
      </c>
    </row>
    <row r="509" spans="1:17" ht="14.4" customHeight="1" x14ac:dyDescent="0.3">
      <c r="A509" s="664" t="s">
        <v>5042</v>
      </c>
      <c r="B509" s="665" t="s">
        <v>4211</v>
      </c>
      <c r="C509" s="665" t="s">
        <v>4224</v>
      </c>
      <c r="D509" s="665" t="s">
        <v>4253</v>
      </c>
      <c r="E509" s="665" t="s">
        <v>4254</v>
      </c>
      <c r="F509" s="668"/>
      <c r="G509" s="668"/>
      <c r="H509" s="668"/>
      <c r="I509" s="668"/>
      <c r="J509" s="668"/>
      <c r="K509" s="668"/>
      <c r="L509" s="668"/>
      <c r="M509" s="668"/>
      <c r="N509" s="668">
        <v>1</v>
      </c>
      <c r="O509" s="668">
        <v>126</v>
      </c>
      <c r="P509" s="681"/>
      <c r="Q509" s="669">
        <v>126</v>
      </c>
    </row>
    <row r="510" spans="1:17" ht="14.4" customHeight="1" x14ac:dyDescent="0.3">
      <c r="A510" s="664" t="s">
        <v>5042</v>
      </c>
      <c r="B510" s="665" t="s">
        <v>4211</v>
      </c>
      <c r="C510" s="665" t="s">
        <v>4224</v>
      </c>
      <c r="D510" s="665" t="s">
        <v>4273</v>
      </c>
      <c r="E510" s="665" t="s">
        <v>4274</v>
      </c>
      <c r="F510" s="668"/>
      <c r="G510" s="668"/>
      <c r="H510" s="668"/>
      <c r="I510" s="668"/>
      <c r="J510" s="668">
        <v>2</v>
      </c>
      <c r="K510" s="668">
        <v>0</v>
      </c>
      <c r="L510" s="668"/>
      <c r="M510" s="668">
        <v>0</v>
      </c>
      <c r="N510" s="668"/>
      <c r="O510" s="668"/>
      <c r="P510" s="681"/>
      <c r="Q510" s="669"/>
    </row>
    <row r="511" spans="1:17" ht="14.4" customHeight="1" x14ac:dyDescent="0.3">
      <c r="A511" s="664" t="s">
        <v>5042</v>
      </c>
      <c r="B511" s="665" t="s">
        <v>4211</v>
      </c>
      <c r="C511" s="665" t="s">
        <v>4224</v>
      </c>
      <c r="D511" s="665" t="s">
        <v>4303</v>
      </c>
      <c r="E511" s="665" t="s">
        <v>4304</v>
      </c>
      <c r="F511" s="668"/>
      <c r="G511" s="668"/>
      <c r="H511" s="668"/>
      <c r="I511" s="668"/>
      <c r="J511" s="668"/>
      <c r="K511" s="668"/>
      <c r="L511" s="668"/>
      <c r="M511" s="668"/>
      <c r="N511" s="668">
        <v>1</v>
      </c>
      <c r="O511" s="668">
        <v>122</v>
      </c>
      <c r="P511" s="681"/>
      <c r="Q511" s="669">
        <v>122</v>
      </c>
    </row>
    <row r="512" spans="1:17" ht="14.4" customHeight="1" x14ac:dyDescent="0.3">
      <c r="A512" s="664" t="s">
        <v>5043</v>
      </c>
      <c r="B512" s="665" t="s">
        <v>4211</v>
      </c>
      <c r="C512" s="665" t="s">
        <v>4224</v>
      </c>
      <c r="D512" s="665" t="s">
        <v>4251</v>
      </c>
      <c r="E512" s="665" t="s">
        <v>4252</v>
      </c>
      <c r="F512" s="668">
        <v>5</v>
      </c>
      <c r="G512" s="668">
        <v>1160</v>
      </c>
      <c r="H512" s="668">
        <v>1</v>
      </c>
      <c r="I512" s="668">
        <v>232</v>
      </c>
      <c r="J512" s="668">
        <v>34</v>
      </c>
      <c r="K512" s="668">
        <v>7990</v>
      </c>
      <c r="L512" s="668">
        <v>6.8879310344827589</v>
      </c>
      <c r="M512" s="668">
        <v>235</v>
      </c>
      <c r="N512" s="668">
        <v>8</v>
      </c>
      <c r="O512" s="668">
        <v>2008</v>
      </c>
      <c r="P512" s="681">
        <v>1.7310344827586206</v>
      </c>
      <c r="Q512" s="669">
        <v>251</v>
      </c>
    </row>
    <row r="513" spans="1:17" ht="14.4" customHeight="1" x14ac:dyDescent="0.3">
      <c r="A513" s="664" t="s">
        <v>5044</v>
      </c>
      <c r="B513" s="665" t="s">
        <v>4211</v>
      </c>
      <c r="C513" s="665" t="s">
        <v>4224</v>
      </c>
      <c r="D513" s="665" t="s">
        <v>4251</v>
      </c>
      <c r="E513" s="665" t="s">
        <v>4252</v>
      </c>
      <c r="F513" s="668">
        <v>120</v>
      </c>
      <c r="G513" s="668">
        <v>27840</v>
      </c>
      <c r="H513" s="668">
        <v>1</v>
      </c>
      <c r="I513" s="668">
        <v>232</v>
      </c>
      <c r="J513" s="668">
        <v>122</v>
      </c>
      <c r="K513" s="668">
        <v>28670</v>
      </c>
      <c r="L513" s="668">
        <v>1.0298132183908046</v>
      </c>
      <c r="M513" s="668">
        <v>235</v>
      </c>
      <c r="N513" s="668">
        <v>184</v>
      </c>
      <c r="O513" s="668">
        <v>46184</v>
      </c>
      <c r="P513" s="681">
        <v>1.6589080459770116</v>
      </c>
      <c r="Q513" s="669">
        <v>251</v>
      </c>
    </row>
    <row r="514" spans="1:17" ht="14.4" customHeight="1" x14ac:dyDescent="0.3">
      <c r="A514" s="664" t="s">
        <v>5044</v>
      </c>
      <c r="B514" s="665" t="s">
        <v>4211</v>
      </c>
      <c r="C514" s="665" t="s">
        <v>4224</v>
      </c>
      <c r="D514" s="665" t="s">
        <v>4253</v>
      </c>
      <c r="E514" s="665" t="s">
        <v>4254</v>
      </c>
      <c r="F514" s="668">
        <v>2</v>
      </c>
      <c r="G514" s="668">
        <v>232</v>
      </c>
      <c r="H514" s="668">
        <v>1</v>
      </c>
      <c r="I514" s="668">
        <v>116</v>
      </c>
      <c r="J514" s="668"/>
      <c r="K514" s="668"/>
      <c r="L514" s="668"/>
      <c r="M514" s="668"/>
      <c r="N514" s="668">
        <v>1</v>
      </c>
      <c r="O514" s="668">
        <v>126</v>
      </c>
      <c r="P514" s="681">
        <v>0.5431034482758621</v>
      </c>
      <c r="Q514" s="669">
        <v>126</v>
      </c>
    </row>
    <row r="515" spans="1:17" ht="14.4" customHeight="1" x14ac:dyDescent="0.3">
      <c r="A515" s="664" t="s">
        <v>5044</v>
      </c>
      <c r="B515" s="665" t="s">
        <v>4211</v>
      </c>
      <c r="C515" s="665" t="s">
        <v>4224</v>
      </c>
      <c r="D515" s="665" t="s">
        <v>4261</v>
      </c>
      <c r="E515" s="665" t="s">
        <v>4262</v>
      </c>
      <c r="F515" s="668">
        <v>39</v>
      </c>
      <c r="G515" s="668">
        <v>9048</v>
      </c>
      <c r="H515" s="668">
        <v>1</v>
      </c>
      <c r="I515" s="668">
        <v>232</v>
      </c>
      <c r="J515" s="668"/>
      <c r="K515" s="668"/>
      <c r="L515" s="668"/>
      <c r="M515" s="668"/>
      <c r="N515" s="668"/>
      <c r="O515" s="668"/>
      <c r="P515" s="681"/>
      <c r="Q515" s="669"/>
    </row>
    <row r="516" spans="1:17" ht="14.4" customHeight="1" x14ac:dyDescent="0.3">
      <c r="A516" s="664" t="s">
        <v>5044</v>
      </c>
      <c r="B516" s="665" t="s">
        <v>4211</v>
      </c>
      <c r="C516" s="665" t="s">
        <v>4224</v>
      </c>
      <c r="D516" s="665" t="s">
        <v>4299</v>
      </c>
      <c r="E516" s="665" t="s">
        <v>4300</v>
      </c>
      <c r="F516" s="668">
        <v>1</v>
      </c>
      <c r="G516" s="668">
        <v>344</v>
      </c>
      <c r="H516" s="668">
        <v>1</v>
      </c>
      <c r="I516" s="668">
        <v>344</v>
      </c>
      <c r="J516" s="668"/>
      <c r="K516" s="668"/>
      <c r="L516" s="668"/>
      <c r="M516" s="668"/>
      <c r="N516" s="668"/>
      <c r="O516" s="668"/>
      <c r="P516" s="681"/>
      <c r="Q516" s="669"/>
    </row>
    <row r="517" spans="1:17" ht="14.4" customHeight="1" x14ac:dyDescent="0.3">
      <c r="A517" s="664" t="s">
        <v>5044</v>
      </c>
      <c r="B517" s="665" t="s">
        <v>610</v>
      </c>
      <c r="C517" s="665" t="s">
        <v>4224</v>
      </c>
      <c r="D517" s="665" t="s">
        <v>4261</v>
      </c>
      <c r="E517" s="665" t="s">
        <v>4262</v>
      </c>
      <c r="F517" s="668">
        <v>13</v>
      </c>
      <c r="G517" s="668">
        <v>3016</v>
      </c>
      <c r="H517" s="668">
        <v>1</v>
      </c>
      <c r="I517" s="668">
        <v>232</v>
      </c>
      <c r="J517" s="668">
        <v>8</v>
      </c>
      <c r="K517" s="668">
        <v>1880</v>
      </c>
      <c r="L517" s="668">
        <v>0.62334217506631295</v>
      </c>
      <c r="M517" s="668">
        <v>235</v>
      </c>
      <c r="N517" s="668">
        <v>11</v>
      </c>
      <c r="O517" s="668">
        <v>2761</v>
      </c>
      <c r="P517" s="681">
        <v>0.91545092838196285</v>
      </c>
      <c r="Q517" s="669">
        <v>251</v>
      </c>
    </row>
    <row r="518" spans="1:17" ht="14.4" customHeight="1" x14ac:dyDescent="0.3">
      <c r="A518" s="664" t="s">
        <v>5045</v>
      </c>
      <c r="B518" s="665" t="s">
        <v>4211</v>
      </c>
      <c r="C518" s="665" t="s">
        <v>4224</v>
      </c>
      <c r="D518" s="665" t="s">
        <v>4231</v>
      </c>
      <c r="E518" s="665" t="s">
        <v>4232</v>
      </c>
      <c r="F518" s="668">
        <v>1</v>
      </c>
      <c r="G518" s="668">
        <v>34</v>
      </c>
      <c r="H518" s="668">
        <v>1</v>
      </c>
      <c r="I518" s="668">
        <v>34</v>
      </c>
      <c r="J518" s="668">
        <v>2</v>
      </c>
      <c r="K518" s="668">
        <v>70</v>
      </c>
      <c r="L518" s="668">
        <v>2.0588235294117645</v>
      </c>
      <c r="M518" s="668">
        <v>35</v>
      </c>
      <c r="N518" s="668"/>
      <c r="O518" s="668"/>
      <c r="P518" s="681"/>
      <c r="Q518" s="669"/>
    </row>
    <row r="519" spans="1:17" ht="14.4" customHeight="1" x14ac:dyDescent="0.3">
      <c r="A519" s="664" t="s">
        <v>5045</v>
      </c>
      <c r="B519" s="665" t="s">
        <v>4211</v>
      </c>
      <c r="C519" s="665" t="s">
        <v>4224</v>
      </c>
      <c r="D519" s="665" t="s">
        <v>4251</v>
      </c>
      <c r="E519" s="665" t="s">
        <v>4252</v>
      </c>
      <c r="F519" s="668">
        <v>5</v>
      </c>
      <c r="G519" s="668">
        <v>1160</v>
      </c>
      <c r="H519" s="668">
        <v>1</v>
      </c>
      <c r="I519" s="668">
        <v>232</v>
      </c>
      <c r="J519" s="668">
        <v>4</v>
      </c>
      <c r="K519" s="668">
        <v>940</v>
      </c>
      <c r="L519" s="668">
        <v>0.81034482758620685</v>
      </c>
      <c r="M519" s="668">
        <v>235</v>
      </c>
      <c r="N519" s="668">
        <v>1</v>
      </c>
      <c r="O519" s="668">
        <v>251</v>
      </c>
      <c r="P519" s="681">
        <v>0.21637931034482757</v>
      </c>
      <c r="Q519" s="669">
        <v>251</v>
      </c>
    </row>
    <row r="520" spans="1:17" ht="14.4" customHeight="1" x14ac:dyDescent="0.3">
      <c r="A520" s="664" t="s">
        <v>5045</v>
      </c>
      <c r="B520" s="665" t="s">
        <v>4211</v>
      </c>
      <c r="C520" s="665" t="s">
        <v>4224</v>
      </c>
      <c r="D520" s="665" t="s">
        <v>4253</v>
      </c>
      <c r="E520" s="665" t="s">
        <v>4254</v>
      </c>
      <c r="F520" s="668">
        <v>1</v>
      </c>
      <c r="G520" s="668">
        <v>116</v>
      </c>
      <c r="H520" s="668">
        <v>1</v>
      </c>
      <c r="I520" s="668">
        <v>116</v>
      </c>
      <c r="J520" s="668">
        <v>1</v>
      </c>
      <c r="K520" s="668">
        <v>118</v>
      </c>
      <c r="L520" s="668">
        <v>1.0172413793103448</v>
      </c>
      <c r="M520" s="668">
        <v>118</v>
      </c>
      <c r="N520" s="668">
        <v>1</v>
      </c>
      <c r="O520" s="668">
        <v>126</v>
      </c>
      <c r="P520" s="681">
        <v>1.0862068965517242</v>
      </c>
      <c r="Q520" s="669">
        <v>126</v>
      </c>
    </row>
    <row r="521" spans="1:17" ht="14.4" customHeight="1" x14ac:dyDescent="0.3">
      <c r="A521" s="664" t="s">
        <v>5045</v>
      </c>
      <c r="B521" s="665" t="s">
        <v>4211</v>
      </c>
      <c r="C521" s="665" t="s">
        <v>4224</v>
      </c>
      <c r="D521" s="665" t="s">
        <v>4303</v>
      </c>
      <c r="E521" s="665" t="s">
        <v>4304</v>
      </c>
      <c r="F521" s="668"/>
      <c r="G521" s="668"/>
      <c r="H521" s="668"/>
      <c r="I521" s="668"/>
      <c r="J521" s="668">
        <v>1</v>
      </c>
      <c r="K521" s="668">
        <v>114</v>
      </c>
      <c r="L521" s="668"/>
      <c r="M521" s="668">
        <v>114</v>
      </c>
      <c r="N521" s="668"/>
      <c r="O521" s="668"/>
      <c r="P521" s="681"/>
      <c r="Q521" s="669"/>
    </row>
    <row r="522" spans="1:17" ht="14.4" customHeight="1" x14ac:dyDescent="0.3">
      <c r="A522" s="664" t="s">
        <v>5046</v>
      </c>
      <c r="B522" s="665" t="s">
        <v>4211</v>
      </c>
      <c r="C522" s="665" t="s">
        <v>4224</v>
      </c>
      <c r="D522" s="665" t="s">
        <v>4251</v>
      </c>
      <c r="E522" s="665" t="s">
        <v>4252</v>
      </c>
      <c r="F522" s="668"/>
      <c r="G522" s="668"/>
      <c r="H522" s="668"/>
      <c r="I522" s="668"/>
      <c r="J522" s="668"/>
      <c r="K522" s="668"/>
      <c r="L522" s="668"/>
      <c r="M522" s="668"/>
      <c r="N522" s="668">
        <v>1</v>
      </c>
      <c r="O522" s="668">
        <v>251</v>
      </c>
      <c r="P522" s="681"/>
      <c r="Q522" s="669">
        <v>251</v>
      </c>
    </row>
    <row r="523" spans="1:17" ht="14.4" customHeight="1" x14ac:dyDescent="0.3">
      <c r="A523" s="664" t="s">
        <v>5047</v>
      </c>
      <c r="B523" s="665" t="s">
        <v>4211</v>
      </c>
      <c r="C523" s="665" t="s">
        <v>4224</v>
      </c>
      <c r="D523" s="665" t="s">
        <v>4231</v>
      </c>
      <c r="E523" s="665" t="s">
        <v>4232</v>
      </c>
      <c r="F523" s="668">
        <v>2</v>
      </c>
      <c r="G523" s="668">
        <v>68</v>
      </c>
      <c r="H523" s="668">
        <v>1</v>
      </c>
      <c r="I523" s="668">
        <v>34</v>
      </c>
      <c r="J523" s="668">
        <v>4</v>
      </c>
      <c r="K523" s="668">
        <v>140</v>
      </c>
      <c r="L523" s="668">
        <v>2.0588235294117645</v>
      </c>
      <c r="M523" s="668">
        <v>35</v>
      </c>
      <c r="N523" s="668"/>
      <c r="O523" s="668"/>
      <c r="P523" s="681"/>
      <c r="Q523" s="669"/>
    </row>
    <row r="524" spans="1:17" ht="14.4" customHeight="1" x14ac:dyDescent="0.3">
      <c r="A524" s="664" t="s">
        <v>5047</v>
      </c>
      <c r="B524" s="665" t="s">
        <v>4211</v>
      </c>
      <c r="C524" s="665" t="s">
        <v>4224</v>
      </c>
      <c r="D524" s="665" t="s">
        <v>4251</v>
      </c>
      <c r="E524" s="665" t="s">
        <v>4252</v>
      </c>
      <c r="F524" s="668">
        <v>6</v>
      </c>
      <c r="G524" s="668">
        <v>1392</v>
      </c>
      <c r="H524" s="668">
        <v>1</v>
      </c>
      <c r="I524" s="668">
        <v>232</v>
      </c>
      <c r="J524" s="668">
        <v>9</v>
      </c>
      <c r="K524" s="668">
        <v>2115</v>
      </c>
      <c r="L524" s="668">
        <v>1.5193965517241379</v>
      </c>
      <c r="M524" s="668">
        <v>235</v>
      </c>
      <c r="N524" s="668">
        <v>10</v>
      </c>
      <c r="O524" s="668">
        <v>2510</v>
      </c>
      <c r="P524" s="681">
        <v>1.8031609195402298</v>
      </c>
      <c r="Q524" s="669">
        <v>251</v>
      </c>
    </row>
    <row r="525" spans="1:17" ht="14.4" customHeight="1" x14ac:dyDescent="0.3">
      <c r="A525" s="664" t="s">
        <v>5047</v>
      </c>
      <c r="B525" s="665" t="s">
        <v>4211</v>
      </c>
      <c r="C525" s="665" t="s">
        <v>4224</v>
      </c>
      <c r="D525" s="665" t="s">
        <v>4253</v>
      </c>
      <c r="E525" s="665" t="s">
        <v>4254</v>
      </c>
      <c r="F525" s="668">
        <v>2</v>
      </c>
      <c r="G525" s="668">
        <v>232</v>
      </c>
      <c r="H525" s="668">
        <v>1</v>
      </c>
      <c r="I525" s="668">
        <v>116</v>
      </c>
      <c r="J525" s="668">
        <v>2</v>
      </c>
      <c r="K525" s="668">
        <v>236</v>
      </c>
      <c r="L525" s="668">
        <v>1.0172413793103448</v>
      </c>
      <c r="M525" s="668">
        <v>118</v>
      </c>
      <c r="N525" s="668">
        <v>4</v>
      </c>
      <c r="O525" s="668">
        <v>504</v>
      </c>
      <c r="P525" s="681">
        <v>2.1724137931034484</v>
      </c>
      <c r="Q525" s="669">
        <v>126</v>
      </c>
    </row>
    <row r="526" spans="1:17" ht="14.4" customHeight="1" x14ac:dyDescent="0.3">
      <c r="A526" s="664" t="s">
        <v>5047</v>
      </c>
      <c r="B526" s="665" t="s">
        <v>4211</v>
      </c>
      <c r="C526" s="665" t="s">
        <v>4224</v>
      </c>
      <c r="D526" s="665" t="s">
        <v>4273</v>
      </c>
      <c r="E526" s="665" t="s">
        <v>4274</v>
      </c>
      <c r="F526" s="668"/>
      <c r="G526" s="668"/>
      <c r="H526" s="668"/>
      <c r="I526" s="668"/>
      <c r="J526" s="668">
        <v>5</v>
      </c>
      <c r="K526" s="668">
        <v>0</v>
      </c>
      <c r="L526" s="668"/>
      <c r="M526" s="668">
        <v>0</v>
      </c>
      <c r="N526" s="668"/>
      <c r="O526" s="668"/>
      <c r="P526" s="681"/>
      <c r="Q526" s="669"/>
    </row>
    <row r="527" spans="1:17" ht="14.4" customHeight="1" x14ac:dyDescent="0.3">
      <c r="A527" s="664" t="s">
        <v>5047</v>
      </c>
      <c r="B527" s="665" t="s">
        <v>4211</v>
      </c>
      <c r="C527" s="665" t="s">
        <v>4224</v>
      </c>
      <c r="D527" s="665" t="s">
        <v>4281</v>
      </c>
      <c r="E527" s="665" t="s">
        <v>4282</v>
      </c>
      <c r="F527" s="668">
        <v>2</v>
      </c>
      <c r="G527" s="668">
        <v>162</v>
      </c>
      <c r="H527" s="668">
        <v>1</v>
      </c>
      <c r="I527" s="668">
        <v>81</v>
      </c>
      <c r="J527" s="668">
        <v>2</v>
      </c>
      <c r="K527" s="668">
        <v>164</v>
      </c>
      <c r="L527" s="668">
        <v>1.0123456790123457</v>
      </c>
      <c r="M527" s="668">
        <v>82</v>
      </c>
      <c r="N527" s="668"/>
      <c r="O527" s="668"/>
      <c r="P527" s="681"/>
      <c r="Q527" s="669"/>
    </row>
    <row r="528" spans="1:17" ht="14.4" customHeight="1" x14ac:dyDescent="0.3">
      <c r="A528" s="664" t="s">
        <v>5047</v>
      </c>
      <c r="B528" s="665" t="s">
        <v>4211</v>
      </c>
      <c r="C528" s="665" t="s">
        <v>4224</v>
      </c>
      <c r="D528" s="665" t="s">
        <v>4295</v>
      </c>
      <c r="E528" s="665" t="s">
        <v>4296</v>
      </c>
      <c r="F528" s="668">
        <v>2</v>
      </c>
      <c r="G528" s="668">
        <v>2086</v>
      </c>
      <c r="H528" s="668">
        <v>1</v>
      </c>
      <c r="I528" s="668">
        <v>1043</v>
      </c>
      <c r="J528" s="668">
        <v>1</v>
      </c>
      <c r="K528" s="668">
        <v>1050</v>
      </c>
      <c r="L528" s="668">
        <v>0.50335570469798663</v>
      </c>
      <c r="M528" s="668">
        <v>1050</v>
      </c>
      <c r="N528" s="668"/>
      <c r="O528" s="668"/>
      <c r="P528" s="681"/>
      <c r="Q528" s="669"/>
    </row>
    <row r="529" spans="1:17" ht="14.4" customHeight="1" x14ac:dyDescent="0.3">
      <c r="A529" s="664" t="s">
        <v>5048</v>
      </c>
      <c r="B529" s="665" t="s">
        <v>4211</v>
      </c>
      <c r="C529" s="665" t="s">
        <v>4221</v>
      </c>
      <c r="D529" s="665" t="s">
        <v>4325</v>
      </c>
      <c r="E529" s="665" t="s">
        <v>4326</v>
      </c>
      <c r="F529" s="668"/>
      <c r="G529" s="668"/>
      <c r="H529" s="668"/>
      <c r="I529" s="668"/>
      <c r="J529" s="668"/>
      <c r="K529" s="668"/>
      <c r="L529" s="668"/>
      <c r="M529" s="668"/>
      <c r="N529" s="668">
        <v>2</v>
      </c>
      <c r="O529" s="668">
        <v>7428.44</v>
      </c>
      <c r="P529" s="681"/>
      <c r="Q529" s="669">
        <v>3714.22</v>
      </c>
    </row>
    <row r="530" spans="1:17" ht="14.4" customHeight="1" x14ac:dyDescent="0.3">
      <c r="A530" s="664" t="s">
        <v>5048</v>
      </c>
      <c r="B530" s="665" t="s">
        <v>4211</v>
      </c>
      <c r="C530" s="665" t="s">
        <v>4224</v>
      </c>
      <c r="D530" s="665" t="s">
        <v>4231</v>
      </c>
      <c r="E530" s="665" t="s">
        <v>4232</v>
      </c>
      <c r="F530" s="668">
        <v>1</v>
      </c>
      <c r="G530" s="668">
        <v>34</v>
      </c>
      <c r="H530" s="668">
        <v>1</v>
      </c>
      <c r="I530" s="668">
        <v>34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5048</v>
      </c>
      <c r="B531" s="665" t="s">
        <v>4211</v>
      </c>
      <c r="C531" s="665" t="s">
        <v>4224</v>
      </c>
      <c r="D531" s="665" t="s">
        <v>4363</v>
      </c>
      <c r="E531" s="665" t="s">
        <v>4364</v>
      </c>
      <c r="F531" s="668"/>
      <c r="G531" s="668"/>
      <c r="H531" s="668"/>
      <c r="I531" s="668"/>
      <c r="J531" s="668"/>
      <c r="K531" s="668"/>
      <c r="L531" s="668"/>
      <c r="M531" s="668"/>
      <c r="N531" s="668">
        <v>1</v>
      </c>
      <c r="O531" s="668">
        <v>122</v>
      </c>
      <c r="P531" s="681"/>
      <c r="Q531" s="669">
        <v>122</v>
      </c>
    </row>
    <row r="532" spans="1:17" ht="14.4" customHeight="1" x14ac:dyDescent="0.3">
      <c r="A532" s="664" t="s">
        <v>5048</v>
      </c>
      <c r="B532" s="665" t="s">
        <v>4211</v>
      </c>
      <c r="C532" s="665" t="s">
        <v>4224</v>
      </c>
      <c r="D532" s="665" t="s">
        <v>4239</v>
      </c>
      <c r="E532" s="665" t="s">
        <v>4240</v>
      </c>
      <c r="F532" s="668"/>
      <c r="G532" s="668"/>
      <c r="H532" s="668"/>
      <c r="I532" s="668"/>
      <c r="J532" s="668"/>
      <c r="K532" s="668"/>
      <c r="L532" s="668"/>
      <c r="M532" s="668"/>
      <c r="N532" s="668">
        <v>2</v>
      </c>
      <c r="O532" s="668">
        <v>176</v>
      </c>
      <c r="P532" s="681"/>
      <c r="Q532" s="669">
        <v>88</v>
      </c>
    </row>
    <row r="533" spans="1:17" ht="14.4" customHeight="1" x14ac:dyDescent="0.3">
      <c r="A533" s="664" t="s">
        <v>5048</v>
      </c>
      <c r="B533" s="665" t="s">
        <v>4211</v>
      </c>
      <c r="C533" s="665" t="s">
        <v>4224</v>
      </c>
      <c r="D533" s="665" t="s">
        <v>4241</v>
      </c>
      <c r="E533" s="665" t="s">
        <v>4242</v>
      </c>
      <c r="F533" s="668">
        <v>1</v>
      </c>
      <c r="G533" s="668">
        <v>611</v>
      </c>
      <c r="H533" s="668">
        <v>1</v>
      </c>
      <c r="I533" s="668">
        <v>611</v>
      </c>
      <c r="J533" s="668"/>
      <c r="K533" s="668"/>
      <c r="L533" s="668"/>
      <c r="M533" s="668"/>
      <c r="N533" s="668">
        <v>2</v>
      </c>
      <c r="O533" s="668">
        <v>1260</v>
      </c>
      <c r="P533" s="681">
        <v>2.0621931260229132</v>
      </c>
      <c r="Q533" s="669">
        <v>630</v>
      </c>
    </row>
    <row r="534" spans="1:17" ht="14.4" customHeight="1" x14ac:dyDescent="0.3">
      <c r="A534" s="664" t="s">
        <v>5048</v>
      </c>
      <c r="B534" s="665" t="s">
        <v>4211</v>
      </c>
      <c r="C534" s="665" t="s">
        <v>4224</v>
      </c>
      <c r="D534" s="665" t="s">
        <v>4243</v>
      </c>
      <c r="E534" s="665" t="s">
        <v>4244</v>
      </c>
      <c r="F534" s="668"/>
      <c r="G534" s="668"/>
      <c r="H534" s="668"/>
      <c r="I534" s="668"/>
      <c r="J534" s="668"/>
      <c r="K534" s="668"/>
      <c r="L534" s="668"/>
      <c r="M534" s="668"/>
      <c r="N534" s="668">
        <v>2</v>
      </c>
      <c r="O534" s="668">
        <v>784</v>
      </c>
      <c r="P534" s="681"/>
      <c r="Q534" s="669">
        <v>392</v>
      </c>
    </row>
    <row r="535" spans="1:17" ht="14.4" customHeight="1" x14ac:dyDescent="0.3">
      <c r="A535" s="664" t="s">
        <v>5048</v>
      </c>
      <c r="B535" s="665" t="s">
        <v>4211</v>
      </c>
      <c r="C535" s="665" t="s">
        <v>4224</v>
      </c>
      <c r="D535" s="665" t="s">
        <v>4245</v>
      </c>
      <c r="E535" s="665" t="s">
        <v>4246</v>
      </c>
      <c r="F535" s="668">
        <v>2</v>
      </c>
      <c r="G535" s="668">
        <v>78</v>
      </c>
      <c r="H535" s="668">
        <v>1</v>
      </c>
      <c r="I535" s="668">
        <v>39</v>
      </c>
      <c r="J535" s="668"/>
      <c r="K535" s="668"/>
      <c r="L535" s="668"/>
      <c r="M535" s="668"/>
      <c r="N535" s="668">
        <v>4</v>
      </c>
      <c r="O535" s="668">
        <v>156</v>
      </c>
      <c r="P535" s="681">
        <v>2</v>
      </c>
      <c r="Q535" s="669">
        <v>39</v>
      </c>
    </row>
    <row r="536" spans="1:17" ht="14.4" customHeight="1" x14ac:dyDescent="0.3">
      <c r="A536" s="664" t="s">
        <v>5048</v>
      </c>
      <c r="B536" s="665" t="s">
        <v>4211</v>
      </c>
      <c r="C536" s="665" t="s">
        <v>4224</v>
      </c>
      <c r="D536" s="665" t="s">
        <v>4249</v>
      </c>
      <c r="E536" s="665" t="s">
        <v>4250</v>
      </c>
      <c r="F536" s="668">
        <v>1</v>
      </c>
      <c r="G536" s="668">
        <v>689</v>
      </c>
      <c r="H536" s="668">
        <v>1</v>
      </c>
      <c r="I536" s="668">
        <v>689</v>
      </c>
      <c r="J536" s="668"/>
      <c r="K536" s="668"/>
      <c r="L536" s="668"/>
      <c r="M536" s="668"/>
      <c r="N536" s="668">
        <v>4</v>
      </c>
      <c r="O536" s="668">
        <v>2876</v>
      </c>
      <c r="P536" s="681">
        <v>4.1741654571843254</v>
      </c>
      <c r="Q536" s="669">
        <v>719</v>
      </c>
    </row>
    <row r="537" spans="1:17" ht="14.4" customHeight="1" x14ac:dyDescent="0.3">
      <c r="A537" s="664" t="s">
        <v>5048</v>
      </c>
      <c r="B537" s="665" t="s">
        <v>4211</v>
      </c>
      <c r="C537" s="665" t="s">
        <v>4224</v>
      </c>
      <c r="D537" s="665" t="s">
        <v>4251</v>
      </c>
      <c r="E537" s="665" t="s">
        <v>4252</v>
      </c>
      <c r="F537" s="668">
        <v>3</v>
      </c>
      <c r="G537" s="668">
        <v>696</v>
      </c>
      <c r="H537" s="668">
        <v>1</v>
      </c>
      <c r="I537" s="668">
        <v>232</v>
      </c>
      <c r="J537" s="668"/>
      <c r="K537" s="668"/>
      <c r="L537" s="668"/>
      <c r="M537" s="668"/>
      <c r="N537" s="668">
        <v>4</v>
      </c>
      <c r="O537" s="668">
        <v>1004</v>
      </c>
      <c r="P537" s="681">
        <v>1.4425287356321839</v>
      </c>
      <c r="Q537" s="669">
        <v>251</v>
      </c>
    </row>
    <row r="538" spans="1:17" ht="14.4" customHeight="1" x14ac:dyDescent="0.3">
      <c r="A538" s="664" t="s">
        <v>5048</v>
      </c>
      <c r="B538" s="665" t="s">
        <v>4211</v>
      </c>
      <c r="C538" s="665" t="s">
        <v>4224</v>
      </c>
      <c r="D538" s="665" t="s">
        <v>4253</v>
      </c>
      <c r="E538" s="665" t="s">
        <v>4254</v>
      </c>
      <c r="F538" s="668">
        <v>2</v>
      </c>
      <c r="G538" s="668">
        <v>232</v>
      </c>
      <c r="H538" s="668">
        <v>1</v>
      </c>
      <c r="I538" s="668">
        <v>116</v>
      </c>
      <c r="J538" s="668">
        <v>2</v>
      </c>
      <c r="K538" s="668">
        <v>236</v>
      </c>
      <c r="L538" s="668">
        <v>1.0172413793103448</v>
      </c>
      <c r="M538" s="668">
        <v>118</v>
      </c>
      <c r="N538" s="668">
        <v>1</v>
      </c>
      <c r="O538" s="668">
        <v>126</v>
      </c>
      <c r="P538" s="681">
        <v>0.5431034482758621</v>
      </c>
      <c r="Q538" s="669">
        <v>126</v>
      </c>
    </row>
    <row r="539" spans="1:17" ht="14.4" customHeight="1" x14ac:dyDescent="0.3">
      <c r="A539" s="664" t="s">
        <v>5048</v>
      </c>
      <c r="B539" s="665" t="s">
        <v>4211</v>
      </c>
      <c r="C539" s="665" t="s">
        <v>4224</v>
      </c>
      <c r="D539" s="665" t="s">
        <v>4281</v>
      </c>
      <c r="E539" s="665" t="s">
        <v>4282</v>
      </c>
      <c r="F539" s="668">
        <v>1</v>
      </c>
      <c r="G539" s="668">
        <v>81</v>
      </c>
      <c r="H539" s="668">
        <v>1</v>
      </c>
      <c r="I539" s="668">
        <v>81</v>
      </c>
      <c r="J539" s="668"/>
      <c r="K539" s="668"/>
      <c r="L539" s="668"/>
      <c r="M539" s="668"/>
      <c r="N539" s="668">
        <v>1</v>
      </c>
      <c r="O539" s="668">
        <v>86</v>
      </c>
      <c r="P539" s="681">
        <v>1.0617283950617284</v>
      </c>
      <c r="Q539" s="669">
        <v>86</v>
      </c>
    </row>
    <row r="540" spans="1:17" ht="14.4" customHeight="1" x14ac:dyDescent="0.3">
      <c r="A540" s="664" t="s">
        <v>5048</v>
      </c>
      <c r="B540" s="665" t="s">
        <v>4211</v>
      </c>
      <c r="C540" s="665" t="s">
        <v>4224</v>
      </c>
      <c r="D540" s="665" t="s">
        <v>4303</v>
      </c>
      <c r="E540" s="665" t="s">
        <v>4304</v>
      </c>
      <c r="F540" s="668">
        <v>1</v>
      </c>
      <c r="G540" s="668">
        <v>112</v>
      </c>
      <c r="H540" s="668">
        <v>1</v>
      </c>
      <c r="I540" s="668">
        <v>112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5049</v>
      </c>
      <c r="B541" s="665" t="s">
        <v>4211</v>
      </c>
      <c r="C541" s="665" t="s">
        <v>4224</v>
      </c>
      <c r="D541" s="665" t="s">
        <v>4251</v>
      </c>
      <c r="E541" s="665" t="s">
        <v>4252</v>
      </c>
      <c r="F541" s="668"/>
      <c r="G541" s="668"/>
      <c r="H541" s="668"/>
      <c r="I541" s="668"/>
      <c r="J541" s="668">
        <v>1</v>
      </c>
      <c r="K541" s="668">
        <v>235</v>
      </c>
      <c r="L541" s="668"/>
      <c r="M541" s="668">
        <v>235</v>
      </c>
      <c r="N541" s="668">
        <v>2</v>
      </c>
      <c r="O541" s="668">
        <v>502</v>
      </c>
      <c r="P541" s="681"/>
      <c r="Q541" s="669">
        <v>251</v>
      </c>
    </row>
    <row r="542" spans="1:17" ht="14.4" customHeight="1" x14ac:dyDescent="0.3">
      <c r="A542" s="664" t="s">
        <v>5049</v>
      </c>
      <c r="B542" s="665" t="s">
        <v>4211</v>
      </c>
      <c r="C542" s="665" t="s">
        <v>4224</v>
      </c>
      <c r="D542" s="665" t="s">
        <v>4253</v>
      </c>
      <c r="E542" s="665" t="s">
        <v>4254</v>
      </c>
      <c r="F542" s="668"/>
      <c r="G542" s="668"/>
      <c r="H542" s="668"/>
      <c r="I542" s="668"/>
      <c r="J542" s="668">
        <v>1</v>
      </c>
      <c r="K542" s="668">
        <v>118</v>
      </c>
      <c r="L542" s="668"/>
      <c r="M542" s="668">
        <v>118</v>
      </c>
      <c r="N542" s="668">
        <v>2</v>
      </c>
      <c r="O542" s="668">
        <v>252</v>
      </c>
      <c r="P542" s="681"/>
      <c r="Q542" s="669">
        <v>126</v>
      </c>
    </row>
    <row r="543" spans="1:17" ht="14.4" customHeight="1" x14ac:dyDescent="0.3">
      <c r="A543" s="664" t="s">
        <v>5050</v>
      </c>
      <c r="B543" s="665" t="s">
        <v>4211</v>
      </c>
      <c r="C543" s="665" t="s">
        <v>4224</v>
      </c>
      <c r="D543" s="665" t="s">
        <v>4253</v>
      </c>
      <c r="E543" s="665" t="s">
        <v>4254</v>
      </c>
      <c r="F543" s="668">
        <v>2</v>
      </c>
      <c r="G543" s="668">
        <v>232</v>
      </c>
      <c r="H543" s="668">
        <v>1</v>
      </c>
      <c r="I543" s="668">
        <v>116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5051</v>
      </c>
      <c r="B544" s="665" t="s">
        <v>4211</v>
      </c>
      <c r="C544" s="665" t="s">
        <v>4224</v>
      </c>
      <c r="D544" s="665" t="s">
        <v>4231</v>
      </c>
      <c r="E544" s="665" t="s">
        <v>4232</v>
      </c>
      <c r="F544" s="668">
        <v>5</v>
      </c>
      <c r="G544" s="668">
        <v>170</v>
      </c>
      <c r="H544" s="668">
        <v>1</v>
      </c>
      <c r="I544" s="668">
        <v>34</v>
      </c>
      <c r="J544" s="668"/>
      <c r="K544" s="668"/>
      <c r="L544" s="668"/>
      <c r="M544" s="668"/>
      <c r="N544" s="668">
        <v>2</v>
      </c>
      <c r="O544" s="668">
        <v>74</v>
      </c>
      <c r="P544" s="681">
        <v>0.43529411764705883</v>
      </c>
      <c r="Q544" s="669">
        <v>37</v>
      </c>
    </row>
    <row r="545" spans="1:17" ht="14.4" customHeight="1" x14ac:dyDescent="0.3">
      <c r="A545" s="664" t="s">
        <v>5051</v>
      </c>
      <c r="B545" s="665" t="s">
        <v>4211</v>
      </c>
      <c r="C545" s="665" t="s">
        <v>4224</v>
      </c>
      <c r="D545" s="665" t="s">
        <v>4241</v>
      </c>
      <c r="E545" s="665" t="s">
        <v>4242</v>
      </c>
      <c r="F545" s="668">
        <v>1</v>
      </c>
      <c r="G545" s="668">
        <v>611</v>
      </c>
      <c r="H545" s="668">
        <v>1</v>
      </c>
      <c r="I545" s="668">
        <v>611</v>
      </c>
      <c r="J545" s="668"/>
      <c r="K545" s="668"/>
      <c r="L545" s="668"/>
      <c r="M545" s="668"/>
      <c r="N545" s="668"/>
      <c r="O545" s="668"/>
      <c r="P545" s="681"/>
      <c r="Q545" s="669"/>
    </row>
    <row r="546" spans="1:17" ht="14.4" customHeight="1" x14ac:dyDescent="0.3">
      <c r="A546" s="664" t="s">
        <v>5051</v>
      </c>
      <c r="B546" s="665" t="s">
        <v>4211</v>
      </c>
      <c r="C546" s="665" t="s">
        <v>4224</v>
      </c>
      <c r="D546" s="665" t="s">
        <v>4245</v>
      </c>
      <c r="E546" s="665" t="s">
        <v>4246</v>
      </c>
      <c r="F546" s="668">
        <v>1</v>
      </c>
      <c r="G546" s="668">
        <v>39</v>
      </c>
      <c r="H546" s="668">
        <v>1</v>
      </c>
      <c r="I546" s="668">
        <v>39</v>
      </c>
      <c r="J546" s="668">
        <v>1</v>
      </c>
      <c r="K546" s="668">
        <v>39</v>
      </c>
      <c r="L546" s="668">
        <v>1</v>
      </c>
      <c r="M546" s="668">
        <v>39</v>
      </c>
      <c r="N546" s="668"/>
      <c r="O546" s="668"/>
      <c r="P546" s="681"/>
      <c r="Q546" s="669"/>
    </row>
    <row r="547" spans="1:17" ht="14.4" customHeight="1" x14ac:dyDescent="0.3">
      <c r="A547" s="664" t="s">
        <v>5051</v>
      </c>
      <c r="B547" s="665" t="s">
        <v>4211</v>
      </c>
      <c r="C547" s="665" t="s">
        <v>4224</v>
      </c>
      <c r="D547" s="665" t="s">
        <v>4251</v>
      </c>
      <c r="E547" s="665" t="s">
        <v>4252</v>
      </c>
      <c r="F547" s="668">
        <v>6</v>
      </c>
      <c r="G547" s="668">
        <v>1392</v>
      </c>
      <c r="H547" s="668">
        <v>1</v>
      </c>
      <c r="I547" s="668">
        <v>232</v>
      </c>
      <c r="J547" s="668">
        <v>4</v>
      </c>
      <c r="K547" s="668">
        <v>940</v>
      </c>
      <c r="L547" s="668">
        <v>0.67528735632183912</v>
      </c>
      <c r="M547" s="668">
        <v>235</v>
      </c>
      <c r="N547" s="668">
        <v>6</v>
      </c>
      <c r="O547" s="668">
        <v>1506</v>
      </c>
      <c r="P547" s="681">
        <v>1.0818965517241379</v>
      </c>
      <c r="Q547" s="669">
        <v>251</v>
      </c>
    </row>
    <row r="548" spans="1:17" ht="14.4" customHeight="1" x14ac:dyDescent="0.3">
      <c r="A548" s="664" t="s">
        <v>5051</v>
      </c>
      <c r="B548" s="665" t="s">
        <v>4211</v>
      </c>
      <c r="C548" s="665" t="s">
        <v>4224</v>
      </c>
      <c r="D548" s="665" t="s">
        <v>4253</v>
      </c>
      <c r="E548" s="665" t="s">
        <v>4254</v>
      </c>
      <c r="F548" s="668">
        <v>6</v>
      </c>
      <c r="G548" s="668">
        <v>696</v>
      </c>
      <c r="H548" s="668">
        <v>1</v>
      </c>
      <c r="I548" s="668">
        <v>116</v>
      </c>
      <c r="J548" s="668">
        <v>3</v>
      </c>
      <c r="K548" s="668">
        <v>354</v>
      </c>
      <c r="L548" s="668">
        <v>0.50862068965517238</v>
      </c>
      <c r="M548" s="668">
        <v>118</v>
      </c>
      <c r="N548" s="668">
        <v>10</v>
      </c>
      <c r="O548" s="668">
        <v>1260</v>
      </c>
      <c r="P548" s="681">
        <v>1.8103448275862069</v>
      </c>
      <c r="Q548" s="669">
        <v>126</v>
      </c>
    </row>
    <row r="549" spans="1:17" ht="14.4" customHeight="1" x14ac:dyDescent="0.3">
      <c r="A549" s="664" t="s">
        <v>5051</v>
      </c>
      <c r="B549" s="665" t="s">
        <v>4211</v>
      </c>
      <c r="C549" s="665" t="s">
        <v>4224</v>
      </c>
      <c r="D549" s="665" t="s">
        <v>4273</v>
      </c>
      <c r="E549" s="665" t="s">
        <v>4274</v>
      </c>
      <c r="F549" s="668">
        <v>1</v>
      </c>
      <c r="G549" s="668">
        <v>0</v>
      </c>
      <c r="H549" s="668"/>
      <c r="I549" s="668">
        <v>0</v>
      </c>
      <c r="J549" s="668">
        <v>5</v>
      </c>
      <c r="K549" s="668">
        <v>0</v>
      </c>
      <c r="L549" s="668"/>
      <c r="M549" s="668">
        <v>0</v>
      </c>
      <c r="N549" s="668"/>
      <c r="O549" s="668"/>
      <c r="P549" s="681"/>
      <c r="Q549" s="669"/>
    </row>
    <row r="550" spans="1:17" ht="14.4" customHeight="1" x14ac:dyDescent="0.3">
      <c r="A550" s="664" t="s">
        <v>5051</v>
      </c>
      <c r="B550" s="665" t="s">
        <v>4211</v>
      </c>
      <c r="C550" s="665" t="s">
        <v>4224</v>
      </c>
      <c r="D550" s="665" t="s">
        <v>4275</v>
      </c>
      <c r="E550" s="665" t="s">
        <v>4276</v>
      </c>
      <c r="F550" s="668"/>
      <c r="G550" s="668"/>
      <c r="H550" s="668"/>
      <c r="I550" s="668"/>
      <c r="J550" s="668">
        <v>1</v>
      </c>
      <c r="K550" s="668">
        <v>956</v>
      </c>
      <c r="L550" s="668"/>
      <c r="M550" s="668">
        <v>956</v>
      </c>
      <c r="N550" s="668"/>
      <c r="O550" s="668"/>
      <c r="P550" s="681"/>
      <c r="Q550" s="669"/>
    </row>
    <row r="551" spans="1:17" ht="14.4" customHeight="1" x14ac:dyDescent="0.3">
      <c r="A551" s="664" t="s">
        <v>5051</v>
      </c>
      <c r="B551" s="665" t="s">
        <v>4211</v>
      </c>
      <c r="C551" s="665" t="s">
        <v>4224</v>
      </c>
      <c r="D551" s="665" t="s">
        <v>4277</v>
      </c>
      <c r="E551" s="665" t="s">
        <v>4278</v>
      </c>
      <c r="F551" s="668">
        <v>1</v>
      </c>
      <c r="G551" s="668">
        <v>165</v>
      </c>
      <c r="H551" s="668">
        <v>1</v>
      </c>
      <c r="I551" s="668">
        <v>165</v>
      </c>
      <c r="J551" s="668">
        <v>1</v>
      </c>
      <c r="K551" s="668">
        <v>169</v>
      </c>
      <c r="L551" s="668">
        <v>1.0242424242424242</v>
      </c>
      <c r="M551" s="668">
        <v>169</v>
      </c>
      <c r="N551" s="668"/>
      <c r="O551" s="668"/>
      <c r="P551" s="681"/>
      <c r="Q551" s="669"/>
    </row>
    <row r="552" spans="1:17" ht="14.4" customHeight="1" x14ac:dyDescent="0.3">
      <c r="A552" s="664" t="s">
        <v>5051</v>
      </c>
      <c r="B552" s="665" t="s">
        <v>4211</v>
      </c>
      <c r="C552" s="665" t="s">
        <v>4224</v>
      </c>
      <c r="D552" s="665" t="s">
        <v>4281</v>
      </c>
      <c r="E552" s="665" t="s">
        <v>4282</v>
      </c>
      <c r="F552" s="668">
        <v>1</v>
      </c>
      <c r="G552" s="668">
        <v>81</v>
      </c>
      <c r="H552" s="668">
        <v>1</v>
      </c>
      <c r="I552" s="668">
        <v>81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5051</v>
      </c>
      <c r="B553" s="665" t="s">
        <v>4211</v>
      </c>
      <c r="C553" s="665" t="s">
        <v>4224</v>
      </c>
      <c r="D553" s="665" t="s">
        <v>4305</v>
      </c>
      <c r="E553" s="665" t="s">
        <v>4306</v>
      </c>
      <c r="F553" s="668">
        <v>1</v>
      </c>
      <c r="G553" s="668">
        <v>177</v>
      </c>
      <c r="H553" s="668">
        <v>1</v>
      </c>
      <c r="I553" s="668">
        <v>177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5052</v>
      </c>
      <c r="B554" s="665" t="s">
        <v>4211</v>
      </c>
      <c r="C554" s="665" t="s">
        <v>4221</v>
      </c>
      <c r="D554" s="665" t="s">
        <v>4325</v>
      </c>
      <c r="E554" s="665" t="s">
        <v>4326</v>
      </c>
      <c r="F554" s="668"/>
      <c r="G554" s="668"/>
      <c r="H554" s="668"/>
      <c r="I554" s="668"/>
      <c r="J554" s="668"/>
      <c r="K554" s="668"/>
      <c r="L554" s="668"/>
      <c r="M554" s="668"/>
      <c r="N554" s="668">
        <v>2</v>
      </c>
      <c r="O554" s="668">
        <v>7428.44</v>
      </c>
      <c r="P554" s="681"/>
      <c r="Q554" s="669">
        <v>3714.22</v>
      </c>
    </row>
    <row r="555" spans="1:17" ht="14.4" customHeight="1" x14ac:dyDescent="0.3">
      <c r="A555" s="664" t="s">
        <v>5052</v>
      </c>
      <c r="B555" s="665" t="s">
        <v>4211</v>
      </c>
      <c r="C555" s="665" t="s">
        <v>4224</v>
      </c>
      <c r="D555" s="665" t="s">
        <v>4231</v>
      </c>
      <c r="E555" s="665" t="s">
        <v>4232</v>
      </c>
      <c r="F555" s="668">
        <v>2</v>
      </c>
      <c r="G555" s="668">
        <v>68</v>
      </c>
      <c r="H555" s="668">
        <v>1</v>
      </c>
      <c r="I555" s="668">
        <v>34</v>
      </c>
      <c r="J555" s="668"/>
      <c r="K555" s="668"/>
      <c r="L555" s="668"/>
      <c r="M555" s="668"/>
      <c r="N555" s="668"/>
      <c r="O555" s="668"/>
      <c r="P555" s="681"/>
      <c r="Q555" s="669"/>
    </row>
    <row r="556" spans="1:17" ht="14.4" customHeight="1" x14ac:dyDescent="0.3">
      <c r="A556" s="664" t="s">
        <v>5052</v>
      </c>
      <c r="B556" s="665" t="s">
        <v>4211</v>
      </c>
      <c r="C556" s="665" t="s">
        <v>4224</v>
      </c>
      <c r="D556" s="665" t="s">
        <v>4239</v>
      </c>
      <c r="E556" s="665" t="s">
        <v>4240</v>
      </c>
      <c r="F556" s="668"/>
      <c r="G556" s="668"/>
      <c r="H556" s="668"/>
      <c r="I556" s="668"/>
      <c r="J556" s="668"/>
      <c r="K556" s="668"/>
      <c r="L556" s="668"/>
      <c r="M556" s="668"/>
      <c r="N556" s="668">
        <v>2</v>
      </c>
      <c r="O556" s="668">
        <v>176</v>
      </c>
      <c r="P556" s="681"/>
      <c r="Q556" s="669">
        <v>88</v>
      </c>
    </row>
    <row r="557" spans="1:17" ht="14.4" customHeight="1" x14ac:dyDescent="0.3">
      <c r="A557" s="664" t="s">
        <v>5052</v>
      </c>
      <c r="B557" s="665" t="s">
        <v>4211</v>
      </c>
      <c r="C557" s="665" t="s">
        <v>4224</v>
      </c>
      <c r="D557" s="665" t="s">
        <v>4241</v>
      </c>
      <c r="E557" s="665" t="s">
        <v>4242</v>
      </c>
      <c r="F557" s="668">
        <v>1</v>
      </c>
      <c r="G557" s="668">
        <v>611</v>
      </c>
      <c r="H557" s="668">
        <v>1</v>
      </c>
      <c r="I557" s="668">
        <v>611</v>
      </c>
      <c r="J557" s="668">
        <v>1</v>
      </c>
      <c r="K557" s="668">
        <v>617</v>
      </c>
      <c r="L557" s="668">
        <v>1.0098199672667758</v>
      </c>
      <c r="M557" s="668">
        <v>617</v>
      </c>
      <c r="N557" s="668">
        <v>3</v>
      </c>
      <c r="O557" s="668">
        <v>1890</v>
      </c>
      <c r="P557" s="681">
        <v>3.09328968903437</v>
      </c>
      <c r="Q557" s="669">
        <v>630</v>
      </c>
    </row>
    <row r="558" spans="1:17" ht="14.4" customHeight="1" x14ac:dyDescent="0.3">
      <c r="A558" s="664" t="s">
        <v>5052</v>
      </c>
      <c r="B558" s="665" t="s">
        <v>4211</v>
      </c>
      <c r="C558" s="665" t="s">
        <v>4224</v>
      </c>
      <c r="D558" s="665" t="s">
        <v>4243</v>
      </c>
      <c r="E558" s="665" t="s">
        <v>4244</v>
      </c>
      <c r="F558" s="668"/>
      <c r="G558" s="668"/>
      <c r="H558" s="668"/>
      <c r="I558" s="668"/>
      <c r="J558" s="668">
        <v>1</v>
      </c>
      <c r="K558" s="668">
        <v>388</v>
      </c>
      <c r="L558" s="668"/>
      <c r="M558" s="668">
        <v>388</v>
      </c>
      <c r="N558" s="668">
        <v>2</v>
      </c>
      <c r="O558" s="668">
        <v>784</v>
      </c>
      <c r="P558" s="681"/>
      <c r="Q558" s="669">
        <v>392</v>
      </c>
    </row>
    <row r="559" spans="1:17" ht="14.4" customHeight="1" x14ac:dyDescent="0.3">
      <c r="A559" s="664" t="s">
        <v>5052</v>
      </c>
      <c r="B559" s="665" t="s">
        <v>4211</v>
      </c>
      <c r="C559" s="665" t="s">
        <v>4224</v>
      </c>
      <c r="D559" s="665" t="s">
        <v>4245</v>
      </c>
      <c r="E559" s="665" t="s">
        <v>4246</v>
      </c>
      <c r="F559" s="668">
        <v>2</v>
      </c>
      <c r="G559" s="668">
        <v>78</v>
      </c>
      <c r="H559" s="668">
        <v>1</v>
      </c>
      <c r="I559" s="668">
        <v>39</v>
      </c>
      <c r="J559" s="668">
        <v>2</v>
      </c>
      <c r="K559" s="668">
        <v>78</v>
      </c>
      <c r="L559" s="668">
        <v>1</v>
      </c>
      <c r="M559" s="668">
        <v>39</v>
      </c>
      <c r="N559" s="668">
        <v>3</v>
      </c>
      <c r="O559" s="668">
        <v>117</v>
      </c>
      <c r="P559" s="681">
        <v>1.5</v>
      </c>
      <c r="Q559" s="669">
        <v>39</v>
      </c>
    </row>
    <row r="560" spans="1:17" ht="14.4" customHeight="1" x14ac:dyDescent="0.3">
      <c r="A560" s="664" t="s">
        <v>5052</v>
      </c>
      <c r="B560" s="665" t="s">
        <v>4211</v>
      </c>
      <c r="C560" s="665" t="s">
        <v>4224</v>
      </c>
      <c r="D560" s="665" t="s">
        <v>4249</v>
      </c>
      <c r="E560" s="665" t="s">
        <v>4250</v>
      </c>
      <c r="F560" s="668">
        <v>1</v>
      </c>
      <c r="G560" s="668">
        <v>689</v>
      </c>
      <c r="H560" s="668">
        <v>1</v>
      </c>
      <c r="I560" s="668">
        <v>689</v>
      </c>
      <c r="J560" s="668">
        <v>1</v>
      </c>
      <c r="K560" s="668">
        <v>695</v>
      </c>
      <c r="L560" s="668">
        <v>1.0087082728592163</v>
      </c>
      <c r="M560" s="668">
        <v>695</v>
      </c>
      <c r="N560" s="668">
        <v>2</v>
      </c>
      <c r="O560" s="668">
        <v>1438</v>
      </c>
      <c r="P560" s="681">
        <v>2.0870827285921627</v>
      </c>
      <c r="Q560" s="669">
        <v>719</v>
      </c>
    </row>
    <row r="561" spans="1:17" ht="14.4" customHeight="1" x14ac:dyDescent="0.3">
      <c r="A561" s="664" t="s">
        <v>5052</v>
      </c>
      <c r="B561" s="665" t="s">
        <v>4211</v>
      </c>
      <c r="C561" s="665" t="s">
        <v>4224</v>
      </c>
      <c r="D561" s="665" t="s">
        <v>4251</v>
      </c>
      <c r="E561" s="665" t="s">
        <v>4252</v>
      </c>
      <c r="F561" s="668">
        <v>1</v>
      </c>
      <c r="G561" s="668">
        <v>232</v>
      </c>
      <c r="H561" s="668">
        <v>1</v>
      </c>
      <c r="I561" s="668">
        <v>232</v>
      </c>
      <c r="J561" s="668">
        <v>2</v>
      </c>
      <c r="K561" s="668">
        <v>470</v>
      </c>
      <c r="L561" s="668">
        <v>2.0258620689655173</v>
      </c>
      <c r="M561" s="668">
        <v>235</v>
      </c>
      <c r="N561" s="668">
        <v>3</v>
      </c>
      <c r="O561" s="668">
        <v>753</v>
      </c>
      <c r="P561" s="681">
        <v>3.2456896551724137</v>
      </c>
      <c r="Q561" s="669">
        <v>251</v>
      </c>
    </row>
    <row r="562" spans="1:17" ht="14.4" customHeight="1" x14ac:dyDescent="0.3">
      <c r="A562" s="664" t="s">
        <v>5052</v>
      </c>
      <c r="B562" s="665" t="s">
        <v>4211</v>
      </c>
      <c r="C562" s="665" t="s">
        <v>4224</v>
      </c>
      <c r="D562" s="665" t="s">
        <v>4253</v>
      </c>
      <c r="E562" s="665" t="s">
        <v>4254</v>
      </c>
      <c r="F562" s="668"/>
      <c r="G562" s="668"/>
      <c r="H562" s="668"/>
      <c r="I562" s="668"/>
      <c r="J562" s="668"/>
      <c r="K562" s="668"/>
      <c r="L562" s="668"/>
      <c r="M562" s="668"/>
      <c r="N562" s="668">
        <v>1</v>
      </c>
      <c r="O562" s="668">
        <v>126</v>
      </c>
      <c r="P562" s="681"/>
      <c r="Q562" s="669">
        <v>126</v>
      </c>
    </row>
    <row r="563" spans="1:17" ht="14.4" customHeight="1" x14ac:dyDescent="0.3">
      <c r="A563" s="664" t="s">
        <v>5052</v>
      </c>
      <c r="B563" s="665" t="s">
        <v>4211</v>
      </c>
      <c r="C563" s="665" t="s">
        <v>4224</v>
      </c>
      <c r="D563" s="665" t="s">
        <v>4281</v>
      </c>
      <c r="E563" s="665" t="s">
        <v>4282</v>
      </c>
      <c r="F563" s="668">
        <v>1</v>
      </c>
      <c r="G563" s="668">
        <v>81</v>
      </c>
      <c r="H563" s="668">
        <v>1</v>
      </c>
      <c r="I563" s="668">
        <v>81</v>
      </c>
      <c r="J563" s="668">
        <v>1</v>
      </c>
      <c r="K563" s="668">
        <v>82</v>
      </c>
      <c r="L563" s="668">
        <v>1.0123456790123457</v>
      </c>
      <c r="M563" s="668">
        <v>82</v>
      </c>
      <c r="N563" s="668">
        <v>1</v>
      </c>
      <c r="O563" s="668">
        <v>86</v>
      </c>
      <c r="P563" s="681">
        <v>1.0617283950617284</v>
      </c>
      <c r="Q563" s="669">
        <v>86</v>
      </c>
    </row>
    <row r="564" spans="1:17" ht="14.4" customHeight="1" x14ac:dyDescent="0.3">
      <c r="A564" s="664" t="s">
        <v>5053</v>
      </c>
      <c r="B564" s="665" t="s">
        <v>4211</v>
      </c>
      <c r="C564" s="665" t="s">
        <v>4224</v>
      </c>
      <c r="D564" s="665" t="s">
        <v>4251</v>
      </c>
      <c r="E564" s="665" t="s">
        <v>4252</v>
      </c>
      <c r="F564" s="668">
        <v>1</v>
      </c>
      <c r="G564" s="668">
        <v>232</v>
      </c>
      <c r="H564" s="668">
        <v>1</v>
      </c>
      <c r="I564" s="668">
        <v>232</v>
      </c>
      <c r="J564" s="668">
        <v>1</v>
      </c>
      <c r="K564" s="668">
        <v>235</v>
      </c>
      <c r="L564" s="668">
        <v>1.0129310344827587</v>
      </c>
      <c r="M564" s="668">
        <v>235</v>
      </c>
      <c r="N564" s="668">
        <v>1</v>
      </c>
      <c r="O564" s="668">
        <v>251</v>
      </c>
      <c r="P564" s="681">
        <v>1.0818965517241379</v>
      </c>
      <c r="Q564" s="669">
        <v>251</v>
      </c>
    </row>
    <row r="565" spans="1:17" ht="14.4" customHeight="1" x14ac:dyDescent="0.3">
      <c r="A565" s="664" t="s">
        <v>5053</v>
      </c>
      <c r="B565" s="665" t="s">
        <v>4211</v>
      </c>
      <c r="C565" s="665" t="s">
        <v>4224</v>
      </c>
      <c r="D565" s="665" t="s">
        <v>4253</v>
      </c>
      <c r="E565" s="665" t="s">
        <v>4254</v>
      </c>
      <c r="F565" s="668"/>
      <c r="G565" s="668"/>
      <c r="H565" s="668"/>
      <c r="I565" s="668"/>
      <c r="J565" s="668"/>
      <c r="K565" s="668"/>
      <c r="L565" s="668"/>
      <c r="M565" s="668"/>
      <c r="N565" s="668">
        <v>1</v>
      </c>
      <c r="O565" s="668">
        <v>126</v>
      </c>
      <c r="P565" s="681"/>
      <c r="Q565" s="669">
        <v>126</v>
      </c>
    </row>
    <row r="566" spans="1:17" ht="14.4" customHeight="1" x14ac:dyDescent="0.3">
      <c r="A566" s="664" t="s">
        <v>5053</v>
      </c>
      <c r="B566" s="665" t="s">
        <v>4211</v>
      </c>
      <c r="C566" s="665" t="s">
        <v>4224</v>
      </c>
      <c r="D566" s="665" t="s">
        <v>4255</v>
      </c>
      <c r="E566" s="665" t="s">
        <v>4256</v>
      </c>
      <c r="F566" s="668"/>
      <c r="G566" s="668"/>
      <c r="H566" s="668"/>
      <c r="I566" s="668"/>
      <c r="J566" s="668"/>
      <c r="K566" s="668"/>
      <c r="L566" s="668"/>
      <c r="M566" s="668"/>
      <c r="N566" s="668">
        <v>1</v>
      </c>
      <c r="O566" s="668">
        <v>717</v>
      </c>
      <c r="P566" s="681"/>
      <c r="Q566" s="669">
        <v>717</v>
      </c>
    </row>
    <row r="567" spans="1:17" ht="14.4" customHeight="1" x14ac:dyDescent="0.3">
      <c r="A567" s="664" t="s">
        <v>5053</v>
      </c>
      <c r="B567" s="665" t="s">
        <v>4211</v>
      </c>
      <c r="C567" s="665" t="s">
        <v>4224</v>
      </c>
      <c r="D567" s="665" t="s">
        <v>4273</v>
      </c>
      <c r="E567" s="665" t="s">
        <v>4274</v>
      </c>
      <c r="F567" s="668"/>
      <c r="G567" s="668"/>
      <c r="H567" s="668"/>
      <c r="I567" s="668"/>
      <c r="J567" s="668">
        <v>1</v>
      </c>
      <c r="K567" s="668">
        <v>0</v>
      </c>
      <c r="L567" s="668"/>
      <c r="M567" s="668">
        <v>0</v>
      </c>
      <c r="N567" s="668"/>
      <c r="O567" s="668"/>
      <c r="P567" s="681"/>
      <c r="Q567" s="669"/>
    </row>
    <row r="568" spans="1:17" ht="14.4" customHeight="1" x14ac:dyDescent="0.3">
      <c r="A568" s="664" t="s">
        <v>5054</v>
      </c>
      <c r="B568" s="665" t="s">
        <v>4211</v>
      </c>
      <c r="C568" s="665" t="s">
        <v>4224</v>
      </c>
      <c r="D568" s="665" t="s">
        <v>4231</v>
      </c>
      <c r="E568" s="665" t="s">
        <v>4232</v>
      </c>
      <c r="F568" s="668">
        <v>1</v>
      </c>
      <c r="G568" s="668">
        <v>34</v>
      </c>
      <c r="H568" s="668">
        <v>1</v>
      </c>
      <c r="I568" s="668">
        <v>34</v>
      </c>
      <c r="J568" s="668">
        <v>1</v>
      </c>
      <c r="K568" s="668">
        <v>35</v>
      </c>
      <c r="L568" s="668">
        <v>1.0294117647058822</v>
      </c>
      <c r="M568" s="668">
        <v>35</v>
      </c>
      <c r="N568" s="668">
        <v>1</v>
      </c>
      <c r="O568" s="668">
        <v>37</v>
      </c>
      <c r="P568" s="681">
        <v>1.088235294117647</v>
      </c>
      <c r="Q568" s="669">
        <v>37</v>
      </c>
    </row>
    <row r="569" spans="1:17" ht="14.4" customHeight="1" x14ac:dyDescent="0.3">
      <c r="A569" s="664" t="s">
        <v>5054</v>
      </c>
      <c r="B569" s="665" t="s">
        <v>4211</v>
      </c>
      <c r="C569" s="665" t="s">
        <v>4224</v>
      </c>
      <c r="D569" s="665" t="s">
        <v>4251</v>
      </c>
      <c r="E569" s="665" t="s">
        <v>4252</v>
      </c>
      <c r="F569" s="668">
        <v>5</v>
      </c>
      <c r="G569" s="668">
        <v>1160</v>
      </c>
      <c r="H569" s="668">
        <v>1</v>
      </c>
      <c r="I569" s="668">
        <v>232</v>
      </c>
      <c r="J569" s="668"/>
      <c r="K569" s="668"/>
      <c r="L569" s="668"/>
      <c r="M569" s="668"/>
      <c r="N569" s="668">
        <v>3</v>
      </c>
      <c r="O569" s="668">
        <v>753</v>
      </c>
      <c r="P569" s="681">
        <v>0.64913793103448281</v>
      </c>
      <c r="Q569" s="669">
        <v>251</v>
      </c>
    </row>
    <row r="570" spans="1:17" ht="14.4" customHeight="1" x14ac:dyDescent="0.3">
      <c r="A570" s="664" t="s">
        <v>5054</v>
      </c>
      <c r="B570" s="665" t="s">
        <v>4211</v>
      </c>
      <c r="C570" s="665" t="s">
        <v>4224</v>
      </c>
      <c r="D570" s="665" t="s">
        <v>4253</v>
      </c>
      <c r="E570" s="665" t="s">
        <v>4254</v>
      </c>
      <c r="F570" s="668">
        <v>1</v>
      </c>
      <c r="G570" s="668">
        <v>116</v>
      </c>
      <c r="H570" s="668">
        <v>1</v>
      </c>
      <c r="I570" s="668">
        <v>116</v>
      </c>
      <c r="J570" s="668">
        <v>2</v>
      </c>
      <c r="K570" s="668">
        <v>236</v>
      </c>
      <c r="L570" s="668">
        <v>2.0344827586206895</v>
      </c>
      <c r="M570" s="668">
        <v>118</v>
      </c>
      <c r="N570" s="668">
        <v>3</v>
      </c>
      <c r="O570" s="668">
        <v>378</v>
      </c>
      <c r="P570" s="681">
        <v>3.2586206896551726</v>
      </c>
      <c r="Q570" s="669">
        <v>126</v>
      </c>
    </row>
    <row r="571" spans="1:17" ht="14.4" customHeight="1" x14ac:dyDescent="0.3">
      <c r="A571" s="664" t="s">
        <v>5054</v>
      </c>
      <c r="B571" s="665" t="s">
        <v>4211</v>
      </c>
      <c r="C571" s="665" t="s">
        <v>4224</v>
      </c>
      <c r="D571" s="665" t="s">
        <v>4281</v>
      </c>
      <c r="E571" s="665" t="s">
        <v>4282</v>
      </c>
      <c r="F571" s="668"/>
      <c r="G571" s="668"/>
      <c r="H571" s="668"/>
      <c r="I571" s="668"/>
      <c r="J571" s="668">
        <v>1</v>
      </c>
      <c r="K571" s="668">
        <v>82</v>
      </c>
      <c r="L571" s="668"/>
      <c r="M571" s="668">
        <v>82</v>
      </c>
      <c r="N571" s="668"/>
      <c r="O571" s="668"/>
      <c r="P571" s="681"/>
      <c r="Q571" s="669"/>
    </row>
    <row r="572" spans="1:17" ht="14.4" customHeight="1" x14ac:dyDescent="0.3">
      <c r="A572" s="664" t="s">
        <v>5054</v>
      </c>
      <c r="B572" s="665" t="s">
        <v>4211</v>
      </c>
      <c r="C572" s="665" t="s">
        <v>4224</v>
      </c>
      <c r="D572" s="665" t="s">
        <v>4315</v>
      </c>
      <c r="E572" s="665" t="s">
        <v>4316</v>
      </c>
      <c r="F572" s="668"/>
      <c r="G572" s="668"/>
      <c r="H572" s="668"/>
      <c r="I572" s="668"/>
      <c r="J572" s="668">
        <v>1</v>
      </c>
      <c r="K572" s="668">
        <v>116</v>
      </c>
      <c r="L572" s="668"/>
      <c r="M572" s="668">
        <v>116</v>
      </c>
      <c r="N572" s="668"/>
      <c r="O572" s="668"/>
      <c r="P572" s="681"/>
      <c r="Q572" s="669"/>
    </row>
    <row r="573" spans="1:17" ht="14.4" customHeight="1" x14ac:dyDescent="0.3">
      <c r="A573" s="664" t="s">
        <v>5055</v>
      </c>
      <c r="B573" s="665" t="s">
        <v>4211</v>
      </c>
      <c r="C573" s="665" t="s">
        <v>4224</v>
      </c>
      <c r="D573" s="665" t="s">
        <v>4231</v>
      </c>
      <c r="E573" s="665" t="s">
        <v>4232</v>
      </c>
      <c r="F573" s="668"/>
      <c r="G573" s="668"/>
      <c r="H573" s="668"/>
      <c r="I573" s="668"/>
      <c r="J573" s="668"/>
      <c r="K573" s="668"/>
      <c r="L573" s="668"/>
      <c r="M573" s="668"/>
      <c r="N573" s="668">
        <v>11</v>
      </c>
      <c r="O573" s="668">
        <v>407</v>
      </c>
      <c r="P573" s="681"/>
      <c r="Q573" s="669">
        <v>37</v>
      </c>
    </row>
    <row r="574" spans="1:17" ht="14.4" customHeight="1" x14ac:dyDescent="0.3">
      <c r="A574" s="664" t="s">
        <v>5055</v>
      </c>
      <c r="B574" s="665" t="s">
        <v>4211</v>
      </c>
      <c r="C574" s="665" t="s">
        <v>4224</v>
      </c>
      <c r="D574" s="665" t="s">
        <v>4241</v>
      </c>
      <c r="E574" s="665" t="s">
        <v>4242</v>
      </c>
      <c r="F574" s="668"/>
      <c r="G574" s="668"/>
      <c r="H574" s="668"/>
      <c r="I574" s="668"/>
      <c r="J574" s="668">
        <v>1</v>
      </c>
      <c r="K574" s="668">
        <v>617</v>
      </c>
      <c r="L574" s="668"/>
      <c r="M574" s="668">
        <v>617</v>
      </c>
      <c r="N574" s="668"/>
      <c r="O574" s="668"/>
      <c r="P574" s="681"/>
      <c r="Q574" s="669"/>
    </row>
    <row r="575" spans="1:17" ht="14.4" customHeight="1" x14ac:dyDescent="0.3">
      <c r="A575" s="664" t="s">
        <v>5055</v>
      </c>
      <c r="B575" s="665" t="s">
        <v>4211</v>
      </c>
      <c r="C575" s="665" t="s">
        <v>4224</v>
      </c>
      <c r="D575" s="665" t="s">
        <v>4245</v>
      </c>
      <c r="E575" s="665" t="s">
        <v>4246</v>
      </c>
      <c r="F575" s="668"/>
      <c r="G575" s="668"/>
      <c r="H575" s="668"/>
      <c r="I575" s="668"/>
      <c r="J575" s="668">
        <v>2</v>
      </c>
      <c r="K575" s="668">
        <v>78</v>
      </c>
      <c r="L575" s="668"/>
      <c r="M575" s="668">
        <v>39</v>
      </c>
      <c r="N575" s="668"/>
      <c r="O575" s="668"/>
      <c r="P575" s="681"/>
      <c r="Q575" s="669"/>
    </row>
    <row r="576" spans="1:17" ht="14.4" customHeight="1" x14ac:dyDescent="0.3">
      <c r="A576" s="664" t="s">
        <v>5055</v>
      </c>
      <c r="B576" s="665" t="s">
        <v>4211</v>
      </c>
      <c r="C576" s="665" t="s">
        <v>4224</v>
      </c>
      <c r="D576" s="665" t="s">
        <v>4249</v>
      </c>
      <c r="E576" s="665" t="s">
        <v>4250</v>
      </c>
      <c r="F576" s="668"/>
      <c r="G576" s="668"/>
      <c r="H576" s="668"/>
      <c r="I576" s="668"/>
      <c r="J576" s="668">
        <v>1</v>
      </c>
      <c r="K576" s="668">
        <v>695</v>
      </c>
      <c r="L576" s="668"/>
      <c r="M576" s="668">
        <v>695</v>
      </c>
      <c r="N576" s="668"/>
      <c r="O576" s="668"/>
      <c r="P576" s="681"/>
      <c r="Q576" s="669"/>
    </row>
    <row r="577" spans="1:17" ht="14.4" customHeight="1" x14ac:dyDescent="0.3">
      <c r="A577" s="664" t="s">
        <v>5055</v>
      </c>
      <c r="B577" s="665" t="s">
        <v>4211</v>
      </c>
      <c r="C577" s="665" t="s">
        <v>4224</v>
      </c>
      <c r="D577" s="665" t="s">
        <v>4251</v>
      </c>
      <c r="E577" s="665" t="s">
        <v>4252</v>
      </c>
      <c r="F577" s="668"/>
      <c r="G577" s="668"/>
      <c r="H577" s="668"/>
      <c r="I577" s="668"/>
      <c r="J577" s="668">
        <v>3</v>
      </c>
      <c r="K577" s="668">
        <v>705</v>
      </c>
      <c r="L577" s="668"/>
      <c r="M577" s="668">
        <v>235</v>
      </c>
      <c r="N577" s="668">
        <v>4</v>
      </c>
      <c r="O577" s="668">
        <v>1004</v>
      </c>
      <c r="P577" s="681"/>
      <c r="Q577" s="669">
        <v>251</v>
      </c>
    </row>
    <row r="578" spans="1:17" ht="14.4" customHeight="1" x14ac:dyDescent="0.3">
      <c r="A578" s="664" t="s">
        <v>5055</v>
      </c>
      <c r="B578" s="665" t="s">
        <v>4211</v>
      </c>
      <c r="C578" s="665" t="s">
        <v>4224</v>
      </c>
      <c r="D578" s="665" t="s">
        <v>4253</v>
      </c>
      <c r="E578" s="665" t="s">
        <v>4254</v>
      </c>
      <c r="F578" s="668"/>
      <c r="G578" s="668"/>
      <c r="H578" s="668"/>
      <c r="I578" s="668"/>
      <c r="J578" s="668">
        <v>2</v>
      </c>
      <c r="K578" s="668">
        <v>236</v>
      </c>
      <c r="L578" s="668"/>
      <c r="M578" s="668">
        <v>118</v>
      </c>
      <c r="N578" s="668">
        <v>1</v>
      </c>
      <c r="O578" s="668">
        <v>126</v>
      </c>
      <c r="P578" s="681"/>
      <c r="Q578" s="669">
        <v>126</v>
      </c>
    </row>
    <row r="579" spans="1:17" ht="14.4" customHeight="1" x14ac:dyDescent="0.3">
      <c r="A579" s="664" t="s">
        <v>5055</v>
      </c>
      <c r="B579" s="665" t="s">
        <v>4211</v>
      </c>
      <c r="C579" s="665" t="s">
        <v>4224</v>
      </c>
      <c r="D579" s="665" t="s">
        <v>4273</v>
      </c>
      <c r="E579" s="665" t="s">
        <v>4274</v>
      </c>
      <c r="F579" s="668"/>
      <c r="G579" s="668"/>
      <c r="H579" s="668"/>
      <c r="I579" s="668"/>
      <c r="J579" s="668">
        <v>3</v>
      </c>
      <c r="K579" s="668">
        <v>0</v>
      </c>
      <c r="L579" s="668"/>
      <c r="M579" s="668">
        <v>0</v>
      </c>
      <c r="N579" s="668"/>
      <c r="O579" s="668"/>
      <c r="P579" s="681"/>
      <c r="Q579" s="669"/>
    </row>
    <row r="580" spans="1:17" ht="14.4" customHeight="1" x14ac:dyDescent="0.3">
      <c r="A580" s="664" t="s">
        <v>5055</v>
      </c>
      <c r="B580" s="665" t="s">
        <v>4211</v>
      </c>
      <c r="C580" s="665" t="s">
        <v>4224</v>
      </c>
      <c r="D580" s="665" t="s">
        <v>4281</v>
      </c>
      <c r="E580" s="665" t="s">
        <v>4282</v>
      </c>
      <c r="F580" s="668"/>
      <c r="G580" s="668"/>
      <c r="H580" s="668"/>
      <c r="I580" s="668"/>
      <c r="J580" s="668">
        <v>1</v>
      </c>
      <c r="K580" s="668">
        <v>82</v>
      </c>
      <c r="L580" s="668"/>
      <c r="M580" s="668">
        <v>82</v>
      </c>
      <c r="N580" s="668"/>
      <c r="O580" s="668"/>
      <c r="P580" s="681"/>
      <c r="Q580" s="669"/>
    </row>
    <row r="581" spans="1:17" ht="14.4" customHeight="1" x14ac:dyDescent="0.3">
      <c r="A581" s="664" t="s">
        <v>5056</v>
      </c>
      <c r="B581" s="665" t="s">
        <v>4211</v>
      </c>
      <c r="C581" s="665" t="s">
        <v>4212</v>
      </c>
      <c r="D581" s="665" t="s">
        <v>4213</v>
      </c>
      <c r="E581" s="665" t="s">
        <v>4214</v>
      </c>
      <c r="F581" s="668">
        <v>0.1</v>
      </c>
      <c r="G581" s="668">
        <v>15.79</v>
      </c>
      <c r="H581" s="668">
        <v>1</v>
      </c>
      <c r="I581" s="668">
        <v>157.89999999999998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5056</v>
      </c>
      <c r="B582" s="665" t="s">
        <v>4211</v>
      </c>
      <c r="C582" s="665" t="s">
        <v>4224</v>
      </c>
      <c r="D582" s="665" t="s">
        <v>4231</v>
      </c>
      <c r="E582" s="665" t="s">
        <v>4232</v>
      </c>
      <c r="F582" s="668">
        <v>4</v>
      </c>
      <c r="G582" s="668">
        <v>136</v>
      </c>
      <c r="H582" s="668">
        <v>1</v>
      </c>
      <c r="I582" s="668">
        <v>34</v>
      </c>
      <c r="J582" s="668">
        <v>4</v>
      </c>
      <c r="K582" s="668">
        <v>140</v>
      </c>
      <c r="L582" s="668">
        <v>1.0294117647058822</v>
      </c>
      <c r="M582" s="668">
        <v>35</v>
      </c>
      <c r="N582" s="668"/>
      <c r="O582" s="668"/>
      <c r="P582" s="681"/>
      <c r="Q582" s="669"/>
    </row>
    <row r="583" spans="1:17" ht="14.4" customHeight="1" x14ac:dyDescent="0.3">
      <c r="A583" s="664" t="s">
        <v>5056</v>
      </c>
      <c r="B583" s="665" t="s">
        <v>4211</v>
      </c>
      <c r="C583" s="665" t="s">
        <v>4224</v>
      </c>
      <c r="D583" s="665" t="s">
        <v>4251</v>
      </c>
      <c r="E583" s="665" t="s">
        <v>4252</v>
      </c>
      <c r="F583" s="668">
        <v>3</v>
      </c>
      <c r="G583" s="668">
        <v>696</v>
      </c>
      <c r="H583" s="668">
        <v>1</v>
      </c>
      <c r="I583" s="668">
        <v>232</v>
      </c>
      <c r="J583" s="668">
        <v>2</v>
      </c>
      <c r="K583" s="668">
        <v>470</v>
      </c>
      <c r="L583" s="668">
        <v>0.67528735632183912</v>
      </c>
      <c r="M583" s="668">
        <v>235</v>
      </c>
      <c r="N583" s="668">
        <v>2</v>
      </c>
      <c r="O583" s="668">
        <v>502</v>
      </c>
      <c r="P583" s="681">
        <v>0.72126436781609193</v>
      </c>
      <c r="Q583" s="669">
        <v>251</v>
      </c>
    </row>
    <row r="584" spans="1:17" ht="14.4" customHeight="1" x14ac:dyDescent="0.3">
      <c r="A584" s="664" t="s">
        <v>5056</v>
      </c>
      <c r="B584" s="665" t="s">
        <v>4211</v>
      </c>
      <c r="C584" s="665" t="s">
        <v>4224</v>
      </c>
      <c r="D584" s="665" t="s">
        <v>4253</v>
      </c>
      <c r="E584" s="665" t="s">
        <v>4254</v>
      </c>
      <c r="F584" s="668">
        <v>2</v>
      </c>
      <c r="G584" s="668">
        <v>232</v>
      </c>
      <c r="H584" s="668">
        <v>1</v>
      </c>
      <c r="I584" s="668">
        <v>116</v>
      </c>
      <c r="J584" s="668">
        <v>1</v>
      </c>
      <c r="K584" s="668">
        <v>118</v>
      </c>
      <c r="L584" s="668">
        <v>0.50862068965517238</v>
      </c>
      <c r="M584" s="668">
        <v>118</v>
      </c>
      <c r="N584" s="668">
        <v>11</v>
      </c>
      <c r="O584" s="668">
        <v>1386</v>
      </c>
      <c r="P584" s="681">
        <v>5.9741379310344831</v>
      </c>
      <c r="Q584" s="669">
        <v>126</v>
      </c>
    </row>
    <row r="585" spans="1:17" ht="14.4" customHeight="1" x14ac:dyDescent="0.3">
      <c r="A585" s="664" t="s">
        <v>5056</v>
      </c>
      <c r="B585" s="665" t="s">
        <v>4211</v>
      </c>
      <c r="C585" s="665" t="s">
        <v>4224</v>
      </c>
      <c r="D585" s="665" t="s">
        <v>4273</v>
      </c>
      <c r="E585" s="665" t="s">
        <v>4274</v>
      </c>
      <c r="F585" s="668">
        <v>1</v>
      </c>
      <c r="G585" s="668">
        <v>0</v>
      </c>
      <c r="H585" s="668"/>
      <c r="I585" s="668">
        <v>0</v>
      </c>
      <c r="J585" s="668">
        <v>1</v>
      </c>
      <c r="K585" s="668">
        <v>0</v>
      </c>
      <c r="L585" s="668"/>
      <c r="M585" s="668">
        <v>0</v>
      </c>
      <c r="N585" s="668">
        <v>1</v>
      </c>
      <c r="O585" s="668">
        <v>33.33</v>
      </c>
      <c r="P585" s="681"/>
      <c r="Q585" s="669">
        <v>33.33</v>
      </c>
    </row>
    <row r="586" spans="1:17" ht="14.4" customHeight="1" x14ac:dyDescent="0.3">
      <c r="A586" s="664" t="s">
        <v>5056</v>
      </c>
      <c r="B586" s="665" t="s">
        <v>4211</v>
      </c>
      <c r="C586" s="665" t="s">
        <v>4224</v>
      </c>
      <c r="D586" s="665" t="s">
        <v>4281</v>
      </c>
      <c r="E586" s="665" t="s">
        <v>4282</v>
      </c>
      <c r="F586" s="668">
        <v>2</v>
      </c>
      <c r="G586" s="668">
        <v>162</v>
      </c>
      <c r="H586" s="668">
        <v>1</v>
      </c>
      <c r="I586" s="668">
        <v>81</v>
      </c>
      <c r="J586" s="668">
        <v>3</v>
      </c>
      <c r="K586" s="668">
        <v>246</v>
      </c>
      <c r="L586" s="668">
        <v>1.5185185185185186</v>
      </c>
      <c r="M586" s="668">
        <v>82</v>
      </c>
      <c r="N586" s="668">
        <v>1</v>
      </c>
      <c r="O586" s="668">
        <v>86</v>
      </c>
      <c r="P586" s="681">
        <v>0.53086419753086422</v>
      </c>
      <c r="Q586" s="669">
        <v>86</v>
      </c>
    </row>
    <row r="587" spans="1:17" ht="14.4" customHeight="1" x14ac:dyDescent="0.3">
      <c r="A587" s="664" t="s">
        <v>5056</v>
      </c>
      <c r="B587" s="665" t="s">
        <v>4211</v>
      </c>
      <c r="C587" s="665" t="s">
        <v>4224</v>
      </c>
      <c r="D587" s="665" t="s">
        <v>4295</v>
      </c>
      <c r="E587" s="665" t="s">
        <v>4296</v>
      </c>
      <c r="F587" s="668">
        <v>2</v>
      </c>
      <c r="G587" s="668">
        <v>2086</v>
      </c>
      <c r="H587" s="668">
        <v>1</v>
      </c>
      <c r="I587" s="668">
        <v>1043</v>
      </c>
      <c r="J587" s="668">
        <v>3</v>
      </c>
      <c r="K587" s="668">
        <v>3150</v>
      </c>
      <c r="L587" s="668">
        <v>1.5100671140939597</v>
      </c>
      <c r="M587" s="668">
        <v>1050</v>
      </c>
      <c r="N587" s="668"/>
      <c r="O587" s="668"/>
      <c r="P587" s="681"/>
      <c r="Q587" s="669"/>
    </row>
    <row r="588" spans="1:17" ht="14.4" customHeight="1" x14ac:dyDescent="0.3">
      <c r="A588" s="664" t="s">
        <v>5056</v>
      </c>
      <c r="B588" s="665" t="s">
        <v>4211</v>
      </c>
      <c r="C588" s="665" t="s">
        <v>4224</v>
      </c>
      <c r="D588" s="665" t="s">
        <v>4305</v>
      </c>
      <c r="E588" s="665" t="s">
        <v>4306</v>
      </c>
      <c r="F588" s="668"/>
      <c r="G588" s="668"/>
      <c r="H588" s="668"/>
      <c r="I588" s="668"/>
      <c r="J588" s="668"/>
      <c r="K588" s="668"/>
      <c r="L588" s="668"/>
      <c r="M588" s="668"/>
      <c r="N588" s="668">
        <v>1</v>
      </c>
      <c r="O588" s="668">
        <v>183</v>
      </c>
      <c r="P588" s="681"/>
      <c r="Q588" s="669">
        <v>183</v>
      </c>
    </row>
    <row r="589" spans="1:17" ht="14.4" customHeight="1" x14ac:dyDescent="0.3">
      <c r="A589" s="664" t="s">
        <v>5057</v>
      </c>
      <c r="B589" s="665" t="s">
        <v>4211</v>
      </c>
      <c r="C589" s="665" t="s">
        <v>4224</v>
      </c>
      <c r="D589" s="665" t="s">
        <v>4251</v>
      </c>
      <c r="E589" s="665" t="s">
        <v>4252</v>
      </c>
      <c r="F589" s="668">
        <v>3</v>
      </c>
      <c r="G589" s="668">
        <v>696</v>
      </c>
      <c r="H589" s="668">
        <v>1</v>
      </c>
      <c r="I589" s="668">
        <v>232</v>
      </c>
      <c r="J589" s="668">
        <v>1</v>
      </c>
      <c r="K589" s="668">
        <v>235</v>
      </c>
      <c r="L589" s="668">
        <v>0.33764367816091956</v>
      </c>
      <c r="M589" s="668">
        <v>235</v>
      </c>
      <c r="N589" s="668">
        <v>1</v>
      </c>
      <c r="O589" s="668">
        <v>251</v>
      </c>
      <c r="P589" s="681">
        <v>0.36063218390804597</v>
      </c>
      <c r="Q589" s="669">
        <v>251</v>
      </c>
    </row>
    <row r="590" spans="1:17" ht="14.4" customHeight="1" x14ac:dyDescent="0.3">
      <c r="A590" s="664" t="s">
        <v>5057</v>
      </c>
      <c r="B590" s="665" t="s">
        <v>4211</v>
      </c>
      <c r="C590" s="665" t="s">
        <v>4224</v>
      </c>
      <c r="D590" s="665" t="s">
        <v>4253</v>
      </c>
      <c r="E590" s="665" t="s">
        <v>4254</v>
      </c>
      <c r="F590" s="668"/>
      <c r="G590" s="668"/>
      <c r="H590" s="668"/>
      <c r="I590" s="668"/>
      <c r="J590" s="668">
        <v>1</v>
      </c>
      <c r="K590" s="668">
        <v>118</v>
      </c>
      <c r="L590" s="668"/>
      <c r="M590" s="668">
        <v>118</v>
      </c>
      <c r="N590" s="668"/>
      <c r="O590" s="668"/>
      <c r="P590" s="681"/>
      <c r="Q590" s="669"/>
    </row>
    <row r="591" spans="1:17" ht="14.4" customHeight="1" x14ac:dyDescent="0.3">
      <c r="A591" s="664" t="s">
        <v>5057</v>
      </c>
      <c r="B591" s="665" t="s">
        <v>4211</v>
      </c>
      <c r="C591" s="665" t="s">
        <v>4224</v>
      </c>
      <c r="D591" s="665" t="s">
        <v>4273</v>
      </c>
      <c r="E591" s="665" t="s">
        <v>4274</v>
      </c>
      <c r="F591" s="668"/>
      <c r="G591" s="668"/>
      <c r="H591" s="668"/>
      <c r="I591" s="668"/>
      <c r="J591" s="668">
        <v>1</v>
      </c>
      <c r="K591" s="668">
        <v>0</v>
      </c>
      <c r="L591" s="668"/>
      <c r="M591" s="668">
        <v>0</v>
      </c>
      <c r="N591" s="668"/>
      <c r="O591" s="668"/>
      <c r="P591" s="681"/>
      <c r="Q591" s="669"/>
    </row>
    <row r="592" spans="1:17" ht="14.4" customHeight="1" x14ac:dyDescent="0.3">
      <c r="A592" s="664" t="s">
        <v>5058</v>
      </c>
      <c r="B592" s="665" t="s">
        <v>4211</v>
      </c>
      <c r="C592" s="665" t="s">
        <v>4221</v>
      </c>
      <c r="D592" s="665" t="s">
        <v>4325</v>
      </c>
      <c r="E592" s="665" t="s">
        <v>4326</v>
      </c>
      <c r="F592" s="668"/>
      <c r="G592" s="668"/>
      <c r="H592" s="668"/>
      <c r="I592" s="668"/>
      <c r="J592" s="668"/>
      <c r="K592" s="668"/>
      <c r="L592" s="668"/>
      <c r="M592" s="668"/>
      <c r="N592" s="668">
        <v>2</v>
      </c>
      <c r="O592" s="668">
        <v>7428.44</v>
      </c>
      <c r="P592" s="681"/>
      <c r="Q592" s="669">
        <v>3714.22</v>
      </c>
    </row>
    <row r="593" spans="1:17" ht="14.4" customHeight="1" x14ac:dyDescent="0.3">
      <c r="A593" s="664" t="s">
        <v>5058</v>
      </c>
      <c r="B593" s="665" t="s">
        <v>4211</v>
      </c>
      <c r="C593" s="665" t="s">
        <v>4224</v>
      </c>
      <c r="D593" s="665" t="s">
        <v>4235</v>
      </c>
      <c r="E593" s="665" t="s">
        <v>4236</v>
      </c>
      <c r="F593" s="668">
        <v>1</v>
      </c>
      <c r="G593" s="668">
        <v>5</v>
      </c>
      <c r="H593" s="668">
        <v>1</v>
      </c>
      <c r="I593" s="668">
        <v>5</v>
      </c>
      <c r="J593" s="668"/>
      <c r="K593" s="668"/>
      <c r="L593" s="668"/>
      <c r="M593" s="668"/>
      <c r="N593" s="668">
        <v>1</v>
      </c>
      <c r="O593" s="668">
        <v>5</v>
      </c>
      <c r="P593" s="681">
        <v>1</v>
      </c>
      <c r="Q593" s="669">
        <v>5</v>
      </c>
    </row>
    <row r="594" spans="1:17" ht="14.4" customHeight="1" x14ac:dyDescent="0.3">
      <c r="A594" s="664" t="s">
        <v>5058</v>
      </c>
      <c r="B594" s="665" t="s">
        <v>4211</v>
      </c>
      <c r="C594" s="665" t="s">
        <v>4224</v>
      </c>
      <c r="D594" s="665" t="s">
        <v>4239</v>
      </c>
      <c r="E594" s="665" t="s">
        <v>4240</v>
      </c>
      <c r="F594" s="668"/>
      <c r="G594" s="668"/>
      <c r="H594" s="668"/>
      <c r="I594" s="668"/>
      <c r="J594" s="668"/>
      <c r="K594" s="668"/>
      <c r="L594" s="668"/>
      <c r="M594" s="668"/>
      <c r="N594" s="668">
        <v>4</v>
      </c>
      <c r="O594" s="668">
        <v>352</v>
      </c>
      <c r="P594" s="681"/>
      <c r="Q594" s="669">
        <v>88</v>
      </c>
    </row>
    <row r="595" spans="1:17" ht="14.4" customHeight="1" x14ac:dyDescent="0.3">
      <c r="A595" s="664" t="s">
        <v>5058</v>
      </c>
      <c r="B595" s="665" t="s">
        <v>4211</v>
      </c>
      <c r="C595" s="665" t="s">
        <v>4224</v>
      </c>
      <c r="D595" s="665" t="s">
        <v>4241</v>
      </c>
      <c r="E595" s="665" t="s">
        <v>4242</v>
      </c>
      <c r="F595" s="668">
        <v>1</v>
      </c>
      <c r="G595" s="668">
        <v>611</v>
      </c>
      <c r="H595" s="668">
        <v>1</v>
      </c>
      <c r="I595" s="668">
        <v>611</v>
      </c>
      <c r="J595" s="668"/>
      <c r="K595" s="668"/>
      <c r="L595" s="668"/>
      <c r="M595" s="668"/>
      <c r="N595" s="668">
        <v>5</v>
      </c>
      <c r="O595" s="668">
        <v>3150</v>
      </c>
      <c r="P595" s="681">
        <v>5.1554828150572831</v>
      </c>
      <c r="Q595" s="669">
        <v>630</v>
      </c>
    </row>
    <row r="596" spans="1:17" ht="14.4" customHeight="1" x14ac:dyDescent="0.3">
      <c r="A596" s="664" t="s">
        <v>5058</v>
      </c>
      <c r="B596" s="665" t="s">
        <v>4211</v>
      </c>
      <c r="C596" s="665" t="s">
        <v>4224</v>
      </c>
      <c r="D596" s="665" t="s">
        <v>4243</v>
      </c>
      <c r="E596" s="665" t="s">
        <v>4244</v>
      </c>
      <c r="F596" s="668"/>
      <c r="G596" s="668"/>
      <c r="H596" s="668"/>
      <c r="I596" s="668"/>
      <c r="J596" s="668"/>
      <c r="K596" s="668"/>
      <c r="L596" s="668"/>
      <c r="M596" s="668"/>
      <c r="N596" s="668">
        <v>4</v>
      </c>
      <c r="O596" s="668">
        <v>1568</v>
      </c>
      <c r="P596" s="681"/>
      <c r="Q596" s="669">
        <v>392</v>
      </c>
    </row>
    <row r="597" spans="1:17" ht="14.4" customHeight="1" x14ac:dyDescent="0.3">
      <c r="A597" s="664" t="s">
        <v>5058</v>
      </c>
      <c r="B597" s="665" t="s">
        <v>4211</v>
      </c>
      <c r="C597" s="665" t="s">
        <v>4224</v>
      </c>
      <c r="D597" s="665" t="s">
        <v>4245</v>
      </c>
      <c r="E597" s="665" t="s">
        <v>4246</v>
      </c>
      <c r="F597" s="668">
        <v>3</v>
      </c>
      <c r="G597" s="668">
        <v>117</v>
      </c>
      <c r="H597" s="668">
        <v>1</v>
      </c>
      <c r="I597" s="668">
        <v>39</v>
      </c>
      <c r="J597" s="668">
        <v>2</v>
      </c>
      <c r="K597" s="668">
        <v>78</v>
      </c>
      <c r="L597" s="668">
        <v>0.66666666666666663</v>
      </c>
      <c r="M597" s="668">
        <v>39</v>
      </c>
      <c r="N597" s="668">
        <v>4</v>
      </c>
      <c r="O597" s="668">
        <v>156</v>
      </c>
      <c r="P597" s="681">
        <v>1.3333333333333333</v>
      </c>
      <c r="Q597" s="669">
        <v>39</v>
      </c>
    </row>
    <row r="598" spans="1:17" ht="14.4" customHeight="1" x14ac:dyDescent="0.3">
      <c r="A598" s="664" t="s">
        <v>5058</v>
      </c>
      <c r="B598" s="665" t="s">
        <v>4211</v>
      </c>
      <c r="C598" s="665" t="s">
        <v>4224</v>
      </c>
      <c r="D598" s="665" t="s">
        <v>4331</v>
      </c>
      <c r="E598" s="665" t="s">
        <v>4332</v>
      </c>
      <c r="F598" s="668"/>
      <c r="G598" s="668"/>
      <c r="H598" s="668"/>
      <c r="I598" s="668"/>
      <c r="J598" s="668"/>
      <c r="K598" s="668"/>
      <c r="L598" s="668"/>
      <c r="M598" s="668"/>
      <c r="N598" s="668">
        <v>1</v>
      </c>
      <c r="O598" s="668">
        <v>1701</v>
      </c>
      <c r="P598" s="681"/>
      <c r="Q598" s="669">
        <v>1701</v>
      </c>
    </row>
    <row r="599" spans="1:17" ht="14.4" customHeight="1" x14ac:dyDescent="0.3">
      <c r="A599" s="664" t="s">
        <v>5058</v>
      </c>
      <c r="B599" s="665" t="s">
        <v>4211</v>
      </c>
      <c r="C599" s="665" t="s">
        <v>4224</v>
      </c>
      <c r="D599" s="665" t="s">
        <v>4249</v>
      </c>
      <c r="E599" s="665" t="s">
        <v>4250</v>
      </c>
      <c r="F599" s="668">
        <v>1</v>
      </c>
      <c r="G599" s="668">
        <v>689</v>
      </c>
      <c r="H599" s="668">
        <v>1</v>
      </c>
      <c r="I599" s="668">
        <v>689</v>
      </c>
      <c r="J599" s="668"/>
      <c r="K599" s="668"/>
      <c r="L599" s="668"/>
      <c r="M599" s="668"/>
      <c r="N599" s="668">
        <v>4</v>
      </c>
      <c r="O599" s="668">
        <v>2876</v>
      </c>
      <c r="P599" s="681">
        <v>4.1741654571843254</v>
      </c>
      <c r="Q599" s="669">
        <v>719</v>
      </c>
    </row>
    <row r="600" spans="1:17" ht="14.4" customHeight="1" x14ac:dyDescent="0.3">
      <c r="A600" s="664" t="s">
        <v>5058</v>
      </c>
      <c r="B600" s="665" t="s">
        <v>4211</v>
      </c>
      <c r="C600" s="665" t="s">
        <v>4224</v>
      </c>
      <c r="D600" s="665" t="s">
        <v>4251</v>
      </c>
      <c r="E600" s="665" t="s">
        <v>4252</v>
      </c>
      <c r="F600" s="668">
        <v>222</v>
      </c>
      <c r="G600" s="668">
        <v>51504</v>
      </c>
      <c r="H600" s="668">
        <v>1</v>
      </c>
      <c r="I600" s="668">
        <v>232</v>
      </c>
      <c r="J600" s="668">
        <v>244</v>
      </c>
      <c r="K600" s="668">
        <v>57340</v>
      </c>
      <c r="L600" s="668">
        <v>1.1133115874495185</v>
      </c>
      <c r="M600" s="668">
        <v>235</v>
      </c>
      <c r="N600" s="668">
        <v>219</v>
      </c>
      <c r="O600" s="668">
        <v>54969</v>
      </c>
      <c r="P600" s="681">
        <v>1.0672763280521902</v>
      </c>
      <c r="Q600" s="669">
        <v>251</v>
      </c>
    </row>
    <row r="601" spans="1:17" ht="14.4" customHeight="1" x14ac:dyDescent="0.3">
      <c r="A601" s="664" t="s">
        <v>5058</v>
      </c>
      <c r="B601" s="665" t="s">
        <v>4211</v>
      </c>
      <c r="C601" s="665" t="s">
        <v>4224</v>
      </c>
      <c r="D601" s="665" t="s">
        <v>4253</v>
      </c>
      <c r="E601" s="665" t="s">
        <v>4254</v>
      </c>
      <c r="F601" s="668">
        <v>1</v>
      </c>
      <c r="G601" s="668">
        <v>116</v>
      </c>
      <c r="H601" s="668">
        <v>1</v>
      </c>
      <c r="I601" s="668">
        <v>116</v>
      </c>
      <c r="J601" s="668"/>
      <c r="K601" s="668"/>
      <c r="L601" s="668"/>
      <c r="M601" s="668"/>
      <c r="N601" s="668">
        <v>3</v>
      </c>
      <c r="O601" s="668">
        <v>378</v>
      </c>
      <c r="P601" s="681">
        <v>3.2586206896551726</v>
      </c>
      <c r="Q601" s="669">
        <v>126</v>
      </c>
    </row>
    <row r="602" spans="1:17" ht="14.4" customHeight="1" x14ac:dyDescent="0.3">
      <c r="A602" s="664" t="s">
        <v>5058</v>
      </c>
      <c r="B602" s="665" t="s">
        <v>4211</v>
      </c>
      <c r="C602" s="665" t="s">
        <v>4224</v>
      </c>
      <c r="D602" s="665" t="s">
        <v>4273</v>
      </c>
      <c r="E602" s="665" t="s">
        <v>4274</v>
      </c>
      <c r="F602" s="668"/>
      <c r="G602" s="668"/>
      <c r="H602" s="668"/>
      <c r="I602" s="668"/>
      <c r="J602" s="668">
        <v>105</v>
      </c>
      <c r="K602" s="668">
        <v>0</v>
      </c>
      <c r="L602" s="668"/>
      <c r="M602" s="668">
        <v>0</v>
      </c>
      <c r="N602" s="668"/>
      <c r="O602" s="668"/>
      <c r="P602" s="681"/>
      <c r="Q602" s="669"/>
    </row>
    <row r="603" spans="1:17" ht="14.4" customHeight="1" x14ac:dyDescent="0.3">
      <c r="A603" s="664" t="s">
        <v>5058</v>
      </c>
      <c r="B603" s="665" t="s">
        <v>4211</v>
      </c>
      <c r="C603" s="665" t="s">
        <v>4224</v>
      </c>
      <c r="D603" s="665" t="s">
        <v>4275</v>
      </c>
      <c r="E603" s="665" t="s">
        <v>4276</v>
      </c>
      <c r="F603" s="668"/>
      <c r="G603" s="668"/>
      <c r="H603" s="668"/>
      <c r="I603" s="668"/>
      <c r="J603" s="668">
        <v>1</v>
      </c>
      <c r="K603" s="668">
        <v>956</v>
      </c>
      <c r="L603" s="668"/>
      <c r="M603" s="668">
        <v>956</v>
      </c>
      <c r="N603" s="668"/>
      <c r="O603" s="668"/>
      <c r="P603" s="681"/>
      <c r="Q603" s="669"/>
    </row>
    <row r="604" spans="1:17" ht="14.4" customHeight="1" x14ac:dyDescent="0.3">
      <c r="A604" s="664" t="s">
        <v>5058</v>
      </c>
      <c r="B604" s="665" t="s">
        <v>4211</v>
      </c>
      <c r="C604" s="665" t="s">
        <v>4224</v>
      </c>
      <c r="D604" s="665" t="s">
        <v>4277</v>
      </c>
      <c r="E604" s="665" t="s">
        <v>4278</v>
      </c>
      <c r="F604" s="668"/>
      <c r="G604" s="668"/>
      <c r="H604" s="668"/>
      <c r="I604" s="668"/>
      <c r="J604" s="668">
        <v>1</v>
      </c>
      <c r="K604" s="668">
        <v>169</v>
      </c>
      <c r="L604" s="668"/>
      <c r="M604" s="668">
        <v>169</v>
      </c>
      <c r="N604" s="668"/>
      <c r="O604" s="668"/>
      <c r="P604" s="681"/>
      <c r="Q604" s="669"/>
    </row>
    <row r="605" spans="1:17" ht="14.4" customHeight="1" thickBot="1" x14ac:dyDescent="0.35">
      <c r="A605" s="670" t="s">
        <v>5058</v>
      </c>
      <c r="B605" s="671" t="s">
        <v>4211</v>
      </c>
      <c r="C605" s="671" t="s">
        <v>4224</v>
      </c>
      <c r="D605" s="671" t="s">
        <v>4281</v>
      </c>
      <c r="E605" s="671" t="s">
        <v>4282</v>
      </c>
      <c r="F605" s="674"/>
      <c r="G605" s="674"/>
      <c r="H605" s="674"/>
      <c r="I605" s="674"/>
      <c r="J605" s="674"/>
      <c r="K605" s="674"/>
      <c r="L605" s="674"/>
      <c r="M605" s="674"/>
      <c r="N605" s="674">
        <v>2</v>
      </c>
      <c r="O605" s="674">
        <v>172</v>
      </c>
      <c r="P605" s="682"/>
      <c r="Q605" s="675">
        <v>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412.94</v>
      </c>
      <c r="C5" s="114">
        <v>435.66199999999998</v>
      </c>
      <c r="D5" s="114">
        <v>361.99700000000001</v>
      </c>
      <c r="E5" s="131">
        <v>0.87663340921199207</v>
      </c>
      <c r="F5" s="132">
        <v>204</v>
      </c>
      <c r="G5" s="114">
        <v>208</v>
      </c>
      <c r="H5" s="114">
        <v>192</v>
      </c>
      <c r="I5" s="133">
        <v>0.94117647058823528</v>
      </c>
      <c r="J5" s="123"/>
      <c r="K5" s="123"/>
      <c r="L5" s="7">
        <f>D5-B5</f>
        <v>-50.942999999999984</v>
      </c>
      <c r="M5" s="8">
        <f>H5-F5</f>
        <v>-12</v>
      </c>
    </row>
    <row r="6" spans="1:13" ht="14.4" hidden="1" customHeight="1" outlineLevel="1" x14ac:dyDescent="0.3">
      <c r="A6" s="119" t="s">
        <v>169</v>
      </c>
      <c r="B6" s="122">
        <v>64.379000000000005</v>
      </c>
      <c r="C6" s="113">
        <v>62.334000000000003</v>
      </c>
      <c r="D6" s="113">
        <v>102.64100000000001</v>
      </c>
      <c r="E6" s="134">
        <v>1.5943242361639665</v>
      </c>
      <c r="F6" s="135">
        <v>45</v>
      </c>
      <c r="G6" s="113">
        <v>38</v>
      </c>
      <c r="H6" s="113">
        <v>57</v>
      </c>
      <c r="I6" s="136">
        <v>1.2666666666666666</v>
      </c>
      <c r="J6" s="123"/>
      <c r="K6" s="123"/>
      <c r="L6" s="5">
        <f t="shared" ref="L6:L11" si="0">D6-B6</f>
        <v>38.262</v>
      </c>
      <c r="M6" s="6">
        <f t="shared" ref="M6:M13" si="1">H6-F6</f>
        <v>12</v>
      </c>
    </row>
    <row r="7" spans="1:13" ht="14.4" hidden="1" customHeight="1" outlineLevel="1" x14ac:dyDescent="0.3">
      <c r="A7" s="119" t="s">
        <v>170</v>
      </c>
      <c r="B7" s="122">
        <v>202.749</v>
      </c>
      <c r="C7" s="113">
        <v>212.929</v>
      </c>
      <c r="D7" s="113">
        <v>257.18599999999998</v>
      </c>
      <c r="E7" s="134">
        <v>1.2684945425131566</v>
      </c>
      <c r="F7" s="135">
        <v>143</v>
      </c>
      <c r="G7" s="113">
        <v>133</v>
      </c>
      <c r="H7" s="113">
        <v>144</v>
      </c>
      <c r="I7" s="136">
        <v>1.0069930069930071</v>
      </c>
      <c r="J7" s="123"/>
      <c r="K7" s="123"/>
      <c r="L7" s="5">
        <f t="shared" si="0"/>
        <v>54.436999999999983</v>
      </c>
      <c r="M7" s="6">
        <f t="shared" si="1"/>
        <v>1</v>
      </c>
    </row>
    <row r="8" spans="1:13" ht="14.4" hidden="1" customHeight="1" outlineLevel="1" x14ac:dyDescent="0.3">
      <c r="A8" s="119" t="s">
        <v>171</v>
      </c>
      <c r="B8" s="122">
        <v>23.614999999999998</v>
      </c>
      <c r="C8" s="113">
        <v>32.953000000000003</v>
      </c>
      <c r="D8" s="113">
        <v>25.137</v>
      </c>
      <c r="E8" s="134">
        <v>1.0644505610840569</v>
      </c>
      <c r="F8" s="135">
        <v>14</v>
      </c>
      <c r="G8" s="113">
        <v>27</v>
      </c>
      <c r="H8" s="113">
        <v>15</v>
      </c>
      <c r="I8" s="136">
        <v>1.0714285714285714</v>
      </c>
      <c r="J8" s="123"/>
      <c r="K8" s="123"/>
      <c r="L8" s="5">
        <f t="shared" si="0"/>
        <v>1.522000000000002</v>
      </c>
      <c r="M8" s="6">
        <f t="shared" si="1"/>
        <v>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107.14100000000001</v>
      </c>
      <c r="C10" s="113">
        <v>123.90600000000001</v>
      </c>
      <c r="D10" s="113">
        <v>101.539</v>
      </c>
      <c r="E10" s="134">
        <v>0.9477137603718464</v>
      </c>
      <c r="F10" s="135">
        <v>64</v>
      </c>
      <c r="G10" s="113">
        <v>62</v>
      </c>
      <c r="H10" s="113">
        <v>64</v>
      </c>
      <c r="I10" s="136">
        <v>1</v>
      </c>
      <c r="J10" s="123"/>
      <c r="K10" s="123"/>
      <c r="L10" s="5">
        <f t="shared" si="0"/>
        <v>-5.6020000000000039</v>
      </c>
      <c r="M10" s="6">
        <f t="shared" si="1"/>
        <v>0</v>
      </c>
    </row>
    <row r="11" spans="1:13" ht="14.4" hidden="1" customHeight="1" outlineLevel="1" x14ac:dyDescent="0.3">
      <c r="A11" s="119" t="s">
        <v>174</v>
      </c>
      <c r="B11" s="122">
        <v>28.452000000000002</v>
      </c>
      <c r="C11" s="113">
        <v>32.35</v>
      </c>
      <c r="D11" s="113">
        <v>44.182000000000002</v>
      </c>
      <c r="E11" s="134">
        <v>1.5528609588078166</v>
      </c>
      <c r="F11" s="135">
        <v>8</v>
      </c>
      <c r="G11" s="113">
        <v>15</v>
      </c>
      <c r="H11" s="113">
        <v>17</v>
      </c>
      <c r="I11" s="136">
        <v>2.125</v>
      </c>
      <c r="J11" s="123"/>
      <c r="K11" s="123"/>
      <c r="L11" s="5">
        <f t="shared" si="0"/>
        <v>15.73</v>
      </c>
      <c r="M11" s="6">
        <f t="shared" si="1"/>
        <v>9</v>
      </c>
    </row>
    <row r="12" spans="1:13" ht="14.4" hidden="1" customHeight="1" outlineLevel="1" thickBot="1" x14ac:dyDescent="0.35">
      <c r="A12" s="244" t="s">
        <v>211</v>
      </c>
      <c r="B12" s="245">
        <v>6.1680000000000001</v>
      </c>
      <c r="C12" s="246">
        <v>5.976</v>
      </c>
      <c r="D12" s="246">
        <v>6.6840000000000002</v>
      </c>
      <c r="E12" s="247"/>
      <c r="F12" s="248">
        <v>3</v>
      </c>
      <c r="G12" s="246">
        <v>6</v>
      </c>
      <c r="H12" s="246">
        <v>8</v>
      </c>
      <c r="I12" s="249"/>
      <c r="J12" s="123"/>
      <c r="K12" s="123"/>
      <c r="L12" s="250">
        <f>D12-B12</f>
        <v>0.51600000000000001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845.44399999999996</v>
      </c>
      <c r="C13" s="116">
        <f>SUM(C5:C12)</f>
        <v>906.1099999999999</v>
      </c>
      <c r="D13" s="116">
        <f>SUM(D5:D12)</f>
        <v>899.36599999999999</v>
      </c>
      <c r="E13" s="137">
        <f>IF(OR(D13=0,B13=0),0,D13/B13)</f>
        <v>1.0637795052067316</v>
      </c>
      <c r="F13" s="138">
        <f>SUM(F5:F12)</f>
        <v>481</v>
      </c>
      <c r="G13" s="116">
        <f>SUM(G5:G12)</f>
        <v>489</v>
      </c>
      <c r="H13" s="116">
        <f>SUM(H5:H12)</f>
        <v>497</v>
      </c>
      <c r="I13" s="139">
        <f>IF(OR(H13=0,F13=0),0,H13/F13)</f>
        <v>1.0332640332640333</v>
      </c>
      <c r="J13" s="123"/>
      <c r="K13" s="123"/>
      <c r="L13" s="129">
        <f>D13-B13</f>
        <v>53.922000000000025</v>
      </c>
      <c r="M13" s="140">
        <f t="shared" si="1"/>
        <v>16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412.94</v>
      </c>
      <c r="C18" s="114">
        <v>435.66199999999998</v>
      </c>
      <c r="D18" s="114">
        <v>361.99700000000001</v>
      </c>
      <c r="E18" s="131">
        <v>0.87663340921199207</v>
      </c>
      <c r="F18" s="121">
        <v>204</v>
      </c>
      <c r="G18" s="114">
        <v>208</v>
      </c>
      <c r="H18" s="114">
        <v>192</v>
      </c>
      <c r="I18" s="133">
        <v>0.94117647058823528</v>
      </c>
      <c r="J18" s="575">
        <v>0.91871999999999998</v>
      </c>
      <c r="K18" s="576"/>
      <c r="L18" s="147">
        <f>D18-B18</f>
        <v>-50.942999999999984</v>
      </c>
      <c r="M18" s="148">
        <f>H18-F18</f>
        <v>-12</v>
      </c>
    </row>
    <row r="19" spans="1:13" ht="14.4" hidden="1" customHeight="1" outlineLevel="1" x14ac:dyDescent="0.3">
      <c r="A19" s="119" t="s">
        <v>169</v>
      </c>
      <c r="B19" s="122">
        <v>64.379000000000005</v>
      </c>
      <c r="C19" s="113">
        <v>62.334000000000003</v>
      </c>
      <c r="D19" s="113">
        <v>102.64100000000001</v>
      </c>
      <c r="E19" s="134">
        <v>1.5943242361639665</v>
      </c>
      <c r="F19" s="122">
        <v>45</v>
      </c>
      <c r="G19" s="113">
        <v>38</v>
      </c>
      <c r="H19" s="113">
        <v>57</v>
      </c>
      <c r="I19" s="136">
        <v>1.2666666666666666</v>
      </c>
      <c r="J19" s="575">
        <v>0.99456</v>
      </c>
      <c r="K19" s="576"/>
      <c r="L19" s="149">
        <f t="shared" ref="L19:L26" si="2">D19-B19</f>
        <v>38.262</v>
      </c>
      <c r="M19" s="150">
        <f t="shared" ref="M19:M26" si="3">H19-F19</f>
        <v>12</v>
      </c>
    </row>
    <row r="20" spans="1:13" ht="14.4" hidden="1" customHeight="1" outlineLevel="1" x14ac:dyDescent="0.3">
      <c r="A20" s="119" t="s">
        <v>170</v>
      </c>
      <c r="B20" s="122">
        <v>202.749</v>
      </c>
      <c r="C20" s="113">
        <v>212.929</v>
      </c>
      <c r="D20" s="113">
        <v>257.18599999999998</v>
      </c>
      <c r="E20" s="134">
        <v>1.2684945425131566</v>
      </c>
      <c r="F20" s="122">
        <v>143</v>
      </c>
      <c r="G20" s="113">
        <v>133</v>
      </c>
      <c r="H20" s="113">
        <v>144</v>
      </c>
      <c r="I20" s="136">
        <v>1.0069930069930071</v>
      </c>
      <c r="J20" s="575">
        <v>0.96671999999999991</v>
      </c>
      <c r="K20" s="576"/>
      <c r="L20" s="149">
        <f t="shared" si="2"/>
        <v>54.436999999999983</v>
      </c>
      <c r="M20" s="150">
        <f t="shared" si="3"/>
        <v>1</v>
      </c>
    </row>
    <row r="21" spans="1:13" ht="14.4" hidden="1" customHeight="1" outlineLevel="1" x14ac:dyDescent="0.3">
      <c r="A21" s="119" t="s">
        <v>171</v>
      </c>
      <c r="B21" s="122">
        <v>23.614999999999998</v>
      </c>
      <c r="C21" s="113">
        <v>32.953000000000003</v>
      </c>
      <c r="D21" s="113">
        <v>25.137</v>
      </c>
      <c r="E21" s="134">
        <v>1.0644505610840569</v>
      </c>
      <c r="F21" s="122">
        <v>14</v>
      </c>
      <c r="G21" s="113">
        <v>27</v>
      </c>
      <c r="H21" s="113">
        <v>15</v>
      </c>
      <c r="I21" s="136">
        <v>1.0714285714285714</v>
      </c>
      <c r="J21" s="575">
        <v>1.11744</v>
      </c>
      <c r="K21" s="576"/>
      <c r="L21" s="149">
        <f t="shared" si="2"/>
        <v>1.522000000000002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107.14100000000001</v>
      </c>
      <c r="C23" s="113">
        <v>123.90600000000001</v>
      </c>
      <c r="D23" s="113">
        <v>101.539</v>
      </c>
      <c r="E23" s="134">
        <v>0.9477137603718464</v>
      </c>
      <c r="F23" s="122">
        <v>64</v>
      </c>
      <c r="G23" s="113">
        <v>62</v>
      </c>
      <c r="H23" s="113">
        <v>64</v>
      </c>
      <c r="I23" s="136">
        <v>1</v>
      </c>
      <c r="J23" s="575">
        <v>0.98495999999999995</v>
      </c>
      <c r="K23" s="576"/>
      <c r="L23" s="149">
        <f t="shared" si="2"/>
        <v>-5.6020000000000039</v>
      </c>
      <c r="M23" s="150">
        <f t="shared" si="3"/>
        <v>0</v>
      </c>
    </row>
    <row r="24" spans="1:13" ht="14.4" hidden="1" customHeight="1" outlineLevel="1" x14ac:dyDescent="0.3">
      <c r="A24" s="119" t="s">
        <v>174</v>
      </c>
      <c r="B24" s="122">
        <v>28.452000000000002</v>
      </c>
      <c r="C24" s="113">
        <v>32.35</v>
      </c>
      <c r="D24" s="113">
        <v>44.182000000000002</v>
      </c>
      <c r="E24" s="134">
        <v>1.5528609588078166</v>
      </c>
      <c r="F24" s="122">
        <v>8</v>
      </c>
      <c r="G24" s="113">
        <v>15</v>
      </c>
      <c r="H24" s="113">
        <v>17</v>
      </c>
      <c r="I24" s="136">
        <v>2.125</v>
      </c>
      <c r="J24" s="575">
        <v>1.0147199999999998</v>
      </c>
      <c r="K24" s="576"/>
      <c r="L24" s="149">
        <f t="shared" si="2"/>
        <v>15.73</v>
      </c>
      <c r="M24" s="150">
        <f t="shared" si="3"/>
        <v>9</v>
      </c>
    </row>
    <row r="25" spans="1:13" ht="14.4" hidden="1" customHeight="1" outlineLevel="1" thickBot="1" x14ac:dyDescent="0.35">
      <c r="A25" s="244" t="s">
        <v>211</v>
      </c>
      <c r="B25" s="245">
        <v>6.1680000000000001</v>
      </c>
      <c r="C25" s="246">
        <v>5.976</v>
      </c>
      <c r="D25" s="246">
        <v>6.6840000000000002</v>
      </c>
      <c r="E25" s="247"/>
      <c r="F25" s="245">
        <v>3</v>
      </c>
      <c r="G25" s="246">
        <v>6</v>
      </c>
      <c r="H25" s="246">
        <v>8</v>
      </c>
      <c r="I25" s="249"/>
      <c r="J25" s="364"/>
      <c r="K25" s="365"/>
      <c r="L25" s="252">
        <f>D25-B25</f>
        <v>0.51600000000000001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845.44399999999996</v>
      </c>
      <c r="C26" s="153">
        <f>SUM(C18:C25)</f>
        <v>906.1099999999999</v>
      </c>
      <c r="D26" s="153">
        <f>SUM(D18:D25)</f>
        <v>899.36599999999999</v>
      </c>
      <c r="E26" s="154">
        <f>IF(OR(D26=0,B26=0),0,D26/B26)</f>
        <v>1.0637795052067316</v>
      </c>
      <c r="F26" s="152">
        <f>SUM(F18:F25)</f>
        <v>481</v>
      </c>
      <c r="G26" s="153">
        <f>SUM(G18:G25)</f>
        <v>489</v>
      </c>
      <c r="H26" s="153">
        <f>SUM(H18:H25)</f>
        <v>497</v>
      </c>
      <c r="I26" s="155">
        <f>IF(OR(H26=0,F26=0),0,H26/F26)</f>
        <v>1.0332640332640333</v>
      </c>
      <c r="J26" s="123"/>
      <c r="K26" s="123"/>
      <c r="L26" s="145">
        <f t="shared" si="2"/>
        <v>53.922000000000025</v>
      </c>
      <c r="M26" s="156">
        <f t="shared" si="3"/>
        <v>16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545</v>
      </c>
      <c r="F31" s="132">
        <v>0</v>
      </c>
      <c r="G31" s="114">
        <v>0</v>
      </c>
      <c r="H31" s="114">
        <v>0</v>
      </c>
      <c r="I31" s="133" t="s">
        <v>545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545</v>
      </c>
      <c r="F32" s="135">
        <v>0</v>
      </c>
      <c r="G32" s="113">
        <v>0</v>
      </c>
      <c r="H32" s="113">
        <v>0</v>
      </c>
      <c r="I32" s="136" t="s">
        <v>545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545</v>
      </c>
      <c r="F33" s="135">
        <v>0</v>
      </c>
      <c r="G33" s="113">
        <v>0</v>
      </c>
      <c r="H33" s="113">
        <v>0</v>
      </c>
      <c r="I33" s="136" t="s">
        <v>545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545</v>
      </c>
      <c r="F34" s="135">
        <v>0</v>
      </c>
      <c r="G34" s="113">
        <v>0</v>
      </c>
      <c r="H34" s="113">
        <v>0</v>
      </c>
      <c r="I34" s="136" t="s">
        <v>545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545</v>
      </c>
      <c r="F36" s="135">
        <v>0</v>
      </c>
      <c r="G36" s="113">
        <v>0</v>
      </c>
      <c r="H36" s="113">
        <v>0</v>
      </c>
      <c r="I36" s="136" t="s">
        <v>545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545</v>
      </c>
      <c r="F37" s="135">
        <v>0</v>
      </c>
      <c r="G37" s="113">
        <v>0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545</v>
      </c>
      <c r="F38" s="248">
        <v>0</v>
      </c>
      <c r="G38" s="246">
        <v>0</v>
      </c>
      <c r="H38" s="246">
        <v>0</v>
      </c>
      <c r="I38" s="249" t="s">
        <v>545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1474</v>
      </c>
      <c r="C33" s="203">
        <v>1361</v>
      </c>
      <c r="D33" s="84">
        <f>IF(C33="","",C33-B33)</f>
        <v>-113</v>
      </c>
      <c r="E33" s="85">
        <f>IF(C33="","",C33/B33)</f>
        <v>0.92333785617367703</v>
      </c>
      <c r="F33" s="86">
        <v>192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3676</v>
      </c>
      <c r="C34" s="204">
        <v>3664</v>
      </c>
      <c r="D34" s="87">
        <f t="shared" ref="D34:D45" si="0">IF(C34="","",C34-B34)</f>
        <v>-12</v>
      </c>
      <c r="E34" s="88">
        <f t="shared" ref="E34:E45" si="1">IF(C34="","",C34/B34)</f>
        <v>0.99673558215451574</v>
      </c>
      <c r="F34" s="89">
        <v>701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5327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5060</v>
      </c>
      <c r="B5" s="859"/>
      <c r="C5" s="860"/>
      <c r="D5" s="861"/>
      <c r="E5" s="862">
        <v>1</v>
      </c>
      <c r="F5" s="863">
        <v>7.77</v>
      </c>
      <c r="G5" s="864">
        <v>28</v>
      </c>
      <c r="H5" s="865"/>
      <c r="I5" s="866"/>
      <c r="J5" s="867"/>
      <c r="K5" s="868">
        <v>7.77</v>
      </c>
      <c r="L5" s="865">
        <v>5</v>
      </c>
      <c r="M5" s="865">
        <v>45</v>
      </c>
      <c r="N5" s="869">
        <v>15</v>
      </c>
      <c r="O5" s="865" t="s">
        <v>5061</v>
      </c>
      <c r="P5" s="870" t="s">
        <v>5062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5063</v>
      </c>
      <c r="B6" s="838"/>
      <c r="C6" s="839"/>
      <c r="D6" s="840"/>
      <c r="E6" s="843"/>
      <c r="F6" s="823"/>
      <c r="G6" s="824"/>
      <c r="H6" s="819">
        <v>1</v>
      </c>
      <c r="I6" s="820">
        <v>25.98</v>
      </c>
      <c r="J6" s="829">
        <v>30</v>
      </c>
      <c r="K6" s="825">
        <v>20.34</v>
      </c>
      <c r="L6" s="822">
        <v>11</v>
      </c>
      <c r="M6" s="822">
        <v>87</v>
      </c>
      <c r="N6" s="826">
        <v>29</v>
      </c>
      <c r="O6" s="822" t="s">
        <v>5061</v>
      </c>
      <c r="P6" s="841" t="s">
        <v>5064</v>
      </c>
      <c r="Q6" s="827">
        <f t="shared" ref="Q6:R69" si="0">H6-B6</f>
        <v>1</v>
      </c>
      <c r="R6" s="827">
        <f t="shared" si="0"/>
        <v>25.98</v>
      </c>
      <c r="S6" s="838">
        <f t="shared" ref="S6:S69" si="1">IF(H6=0,"",H6*N6)</f>
        <v>29</v>
      </c>
      <c r="T6" s="838">
        <f t="shared" ref="T6:T69" si="2">IF(H6=0,"",H6*J6)</f>
        <v>30</v>
      </c>
      <c r="U6" s="838">
        <f t="shared" ref="U6:U69" si="3">IF(H6=0,"",T6-S6)</f>
        <v>1</v>
      </c>
      <c r="V6" s="842">
        <f t="shared" ref="V6:V69" si="4">IF(H6=0,"",T6/S6)</f>
        <v>1.0344827586206897</v>
      </c>
      <c r="W6" s="828">
        <v>1</v>
      </c>
    </row>
    <row r="7" spans="1:23" ht="14.4" customHeight="1" x14ac:dyDescent="0.3">
      <c r="A7" s="889" t="s">
        <v>5065</v>
      </c>
      <c r="B7" s="838">
        <v>1</v>
      </c>
      <c r="C7" s="839">
        <v>12.38</v>
      </c>
      <c r="D7" s="840">
        <v>17</v>
      </c>
      <c r="E7" s="843"/>
      <c r="F7" s="823"/>
      <c r="G7" s="824"/>
      <c r="H7" s="819"/>
      <c r="I7" s="820"/>
      <c r="J7" s="821"/>
      <c r="K7" s="825">
        <v>12.38</v>
      </c>
      <c r="L7" s="822">
        <v>5</v>
      </c>
      <c r="M7" s="822">
        <v>60</v>
      </c>
      <c r="N7" s="826">
        <v>20</v>
      </c>
      <c r="O7" s="822" t="s">
        <v>5061</v>
      </c>
      <c r="P7" s="841" t="s">
        <v>5062</v>
      </c>
      <c r="Q7" s="827">
        <f t="shared" si="0"/>
        <v>-1</v>
      </c>
      <c r="R7" s="827">
        <f t="shared" si="0"/>
        <v>-12.38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2" t="str">
        <f t="shared" si="4"/>
        <v/>
      </c>
      <c r="W7" s="828"/>
    </row>
    <row r="8" spans="1:23" ht="14.4" customHeight="1" x14ac:dyDescent="0.3">
      <c r="A8" s="890" t="s">
        <v>5066</v>
      </c>
      <c r="B8" s="874">
        <v>1</v>
      </c>
      <c r="C8" s="875">
        <v>12.65</v>
      </c>
      <c r="D8" s="844">
        <v>26</v>
      </c>
      <c r="E8" s="876">
        <v>2</v>
      </c>
      <c r="F8" s="877">
        <v>28.16</v>
      </c>
      <c r="G8" s="830">
        <v>62.5</v>
      </c>
      <c r="H8" s="878">
        <v>2</v>
      </c>
      <c r="I8" s="879">
        <v>41.85</v>
      </c>
      <c r="J8" s="831">
        <v>61</v>
      </c>
      <c r="K8" s="880">
        <v>12.65</v>
      </c>
      <c r="L8" s="881">
        <v>5</v>
      </c>
      <c r="M8" s="881">
        <v>60</v>
      </c>
      <c r="N8" s="882">
        <v>20</v>
      </c>
      <c r="O8" s="881" t="s">
        <v>5061</v>
      </c>
      <c r="P8" s="883" t="s">
        <v>5062</v>
      </c>
      <c r="Q8" s="884">
        <f t="shared" si="0"/>
        <v>1</v>
      </c>
      <c r="R8" s="884">
        <f t="shared" si="0"/>
        <v>29.200000000000003</v>
      </c>
      <c r="S8" s="874">
        <f t="shared" si="1"/>
        <v>40</v>
      </c>
      <c r="T8" s="874">
        <f t="shared" si="2"/>
        <v>122</v>
      </c>
      <c r="U8" s="874">
        <f t="shared" si="3"/>
        <v>82</v>
      </c>
      <c r="V8" s="885">
        <f t="shared" si="4"/>
        <v>3.05</v>
      </c>
      <c r="W8" s="832">
        <v>82</v>
      </c>
    </row>
    <row r="9" spans="1:23" ht="14.4" customHeight="1" x14ac:dyDescent="0.3">
      <c r="A9" s="889" t="s">
        <v>5067</v>
      </c>
      <c r="B9" s="838"/>
      <c r="C9" s="839"/>
      <c r="D9" s="840"/>
      <c r="E9" s="843"/>
      <c r="F9" s="823"/>
      <c r="G9" s="824"/>
      <c r="H9" s="819">
        <v>1</v>
      </c>
      <c r="I9" s="820">
        <v>1.1299999999999999</v>
      </c>
      <c r="J9" s="821">
        <v>2</v>
      </c>
      <c r="K9" s="825">
        <v>1.1299999999999999</v>
      </c>
      <c r="L9" s="822">
        <v>2</v>
      </c>
      <c r="M9" s="822">
        <v>18</v>
      </c>
      <c r="N9" s="826">
        <v>6</v>
      </c>
      <c r="O9" s="822" t="s">
        <v>5061</v>
      </c>
      <c r="P9" s="841" t="s">
        <v>5068</v>
      </c>
      <c r="Q9" s="827">
        <f t="shared" si="0"/>
        <v>1</v>
      </c>
      <c r="R9" s="827">
        <f t="shared" si="0"/>
        <v>1.1299999999999999</v>
      </c>
      <c r="S9" s="838">
        <f t="shared" si="1"/>
        <v>6</v>
      </c>
      <c r="T9" s="838">
        <f t="shared" si="2"/>
        <v>2</v>
      </c>
      <c r="U9" s="838">
        <f t="shared" si="3"/>
        <v>-4</v>
      </c>
      <c r="V9" s="842">
        <f t="shared" si="4"/>
        <v>0.33333333333333331</v>
      </c>
      <c r="W9" s="828"/>
    </row>
    <row r="10" spans="1:23" ht="14.4" customHeight="1" x14ac:dyDescent="0.3">
      <c r="A10" s="889" t="s">
        <v>5069</v>
      </c>
      <c r="B10" s="838"/>
      <c r="C10" s="839"/>
      <c r="D10" s="840"/>
      <c r="E10" s="843"/>
      <c r="F10" s="823"/>
      <c r="G10" s="824"/>
      <c r="H10" s="819">
        <v>1</v>
      </c>
      <c r="I10" s="820">
        <v>0.24</v>
      </c>
      <c r="J10" s="829">
        <v>3</v>
      </c>
      <c r="K10" s="825">
        <v>0.24</v>
      </c>
      <c r="L10" s="822">
        <v>1</v>
      </c>
      <c r="M10" s="822">
        <v>6</v>
      </c>
      <c r="N10" s="826">
        <v>2</v>
      </c>
      <c r="O10" s="822" t="s">
        <v>5061</v>
      </c>
      <c r="P10" s="841" t="s">
        <v>5070</v>
      </c>
      <c r="Q10" s="827">
        <f t="shared" si="0"/>
        <v>1</v>
      </c>
      <c r="R10" s="827">
        <f t="shared" si="0"/>
        <v>0.24</v>
      </c>
      <c r="S10" s="838">
        <f t="shared" si="1"/>
        <v>2</v>
      </c>
      <c r="T10" s="838">
        <f t="shared" si="2"/>
        <v>3</v>
      </c>
      <c r="U10" s="838">
        <f t="shared" si="3"/>
        <v>1</v>
      </c>
      <c r="V10" s="842">
        <f t="shared" si="4"/>
        <v>1.5</v>
      </c>
      <c r="W10" s="828">
        <v>1</v>
      </c>
    </row>
    <row r="11" spans="1:23" ht="14.4" customHeight="1" x14ac:dyDescent="0.3">
      <c r="A11" s="889" t="s">
        <v>5071</v>
      </c>
      <c r="B11" s="833">
        <v>3</v>
      </c>
      <c r="C11" s="834">
        <v>3.73</v>
      </c>
      <c r="D11" s="835">
        <v>2.7</v>
      </c>
      <c r="E11" s="843">
        <v>1</v>
      </c>
      <c r="F11" s="823">
        <v>1.39</v>
      </c>
      <c r="G11" s="824">
        <v>5</v>
      </c>
      <c r="H11" s="822"/>
      <c r="I11" s="823"/>
      <c r="J11" s="824"/>
      <c r="K11" s="825">
        <v>1.24</v>
      </c>
      <c r="L11" s="822">
        <v>2</v>
      </c>
      <c r="M11" s="822">
        <v>18</v>
      </c>
      <c r="N11" s="826">
        <v>6</v>
      </c>
      <c r="O11" s="822" t="s">
        <v>5061</v>
      </c>
      <c r="P11" s="841" t="s">
        <v>5072</v>
      </c>
      <c r="Q11" s="827">
        <f t="shared" si="0"/>
        <v>-3</v>
      </c>
      <c r="R11" s="827">
        <f t="shared" si="0"/>
        <v>-3.73</v>
      </c>
      <c r="S11" s="838" t="str">
        <f t="shared" si="1"/>
        <v/>
      </c>
      <c r="T11" s="838" t="str">
        <f t="shared" si="2"/>
        <v/>
      </c>
      <c r="U11" s="838" t="str">
        <f t="shared" si="3"/>
        <v/>
      </c>
      <c r="V11" s="842" t="str">
        <f t="shared" si="4"/>
        <v/>
      </c>
      <c r="W11" s="828"/>
    </row>
    <row r="12" spans="1:23" ht="14.4" customHeight="1" x14ac:dyDescent="0.3">
      <c r="A12" s="889" t="s">
        <v>5073</v>
      </c>
      <c r="B12" s="833">
        <v>2</v>
      </c>
      <c r="C12" s="834">
        <v>0.93</v>
      </c>
      <c r="D12" s="835">
        <v>3</v>
      </c>
      <c r="E12" s="843"/>
      <c r="F12" s="823"/>
      <c r="G12" s="824"/>
      <c r="H12" s="822">
        <v>1</v>
      </c>
      <c r="I12" s="823">
        <v>0.46</v>
      </c>
      <c r="J12" s="824">
        <v>2</v>
      </c>
      <c r="K12" s="825">
        <v>0.46</v>
      </c>
      <c r="L12" s="822">
        <v>1</v>
      </c>
      <c r="M12" s="822">
        <v>9</v>
      </c>
      <c r="N12" s="826">
        <v>3</v>
      </c>
      <c r="O12" s="822" t="s">
        <v>5061</v>
      </c>
      <c r="P12" s="841" t="s">
        <v>5074</v>
      </c>
      <c r="Q12" s="827">
        <f t="shared" si="0"/>
        <v>-1</v>
      </c>
      <c r="R12" s="827">
        <f t="shared" si="0"/>
        <v>-0.47000000000000003</v>
      </c>
      <c r="S12" s="838">
        <f t="shared" si="1"/>
        <v>3</v>
      </c>
      <c r="T12" s="838">
        <f t="shared" si="2"/>
        <v>2</v>
      </c>
      <c r="U12" s="838">
        <f t="shared" si="3"/>
        <v>-1</v>
      </c>
      <c r="V12" s="842">
        <f t="shared" si="4"/>
        <v>0.66666666666666663</v>
      </c>
      <c r="W12" s="828"/>
    </row>
    <row r="13" spans="1:23" ht="14.4" customHeight="1" x14ac:dyDescent="0.3">
      <c r="A13" s="889" t="s">
        <v>5075</v>
      </c>
      <c r="B13" s="838"/>
      <c r="C13" s="839"/>
      <c r="D13" s="840"/>
      <c r="E13" s="819">
        <v>2</v>
      </c>
      <c r="F13" s="820">
        <v>1.08</v>
      </c>
      <c r="G13" s="821">
        <v>2</v>
      </c>
      <c r="H13" s="822"/>
      <c r="I13" s="823"/>
      <c r="J13" s="824"/>
      <c r="K13" s="825">
        <v>0.54</v>
      </c>
      <c r="L13" s="822">
        <v>2</v>
      </c>
      <c r="M13" s="822">
        <v>15</v>
      </c>
      <c r="N13" s="826">
        <v>5</v>
      </c>
      <c r="O13" s="822" t="s">
        <v>5061</v>
      </c>
      <c r="P13" s="841" t="s">
        <v>5076</v>
      </c>
      <c r="Q13" s="827">
        <f t="shared" si="0"/>
        <v>0</v>
      </c>
      <c r="R13" s="827">
        <f t="shared" si="0"/>
        <v>0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2" t="str">
        <f t="shared" si="4"/>
        <v/>
      </c>
      <c r="W13" s="828"/>
    </row>
    <row r="14" spans="1:23" ht="14.4" customHeight="1" x14ac:dyDescent="0.3">
      <c r="A14" s="889" t="s">
        <v>5077</v>
      </c>
      <c r="B14" s="838"/>
      <c r="C14" s="839"/>
      <c r="D14" s="840"/>
      <c r="E14" s="819">
        <v>2</v>
      </c>
      <c r="F14" s="820">
        <v>0.68</v>
      </c>
      <c r="G14" s="821">
        <v>4</v>
      </c>
      <c r="H14" s="822"/>
      <c r="I14" s="823"/>
      <c r="J14" s="824"/>
      <c r="K14" s="825">
        <v>0.34</v>
      </c>
      <c r="L14" s="822">
        <v>1</v>
      </c>
      <c r="M14" s="822">
        <v>12</v>
      </c>
      <c r="N14" s="826">
        <v>4</v>
      </c>
      <c r="O14" s="822" t="s">
        <v>5061</v>
      </c>
      <c r="P14" s="841" t="s">
        <v>5078</v>
      </c>
      <c r="Q14" s="827">
        <f t="shared" si="0"/>
        <v>0</v>
      </c>
      <c r="R14" s="827">
        <f t="shared" si="0"/>
        <v>0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2" t="str">
        <f t="shared" si="4"/>
        <v/>
      </c>
      <c r="W14" s="828"/>
    </row>
    <row r="15" spans="1:23" ht="14.4" customHeight="1" x14ac:dyDescent="0.3">
      <c r="A15" s="889" t="s">
        <v>5079</v>
      </c>
      <c r="B15" s="838">
        <v>3</v>
      </c>
      <c r="C15" s="839">
        <v>11.11</v>
      </c>
      <c r="D15" s="840">
        <v>19.3</v>
      </c>
      <c r="E15" s="819">
        <v>12</v>
      </c>
      <c r="F15" s="820">
        <v>39.68</v>
      </c>
      <c r="G15" s="821">
        <v>8.4</v>
      </c>
      <c r="H15" s="822">
        <v>12</v>
      </c>
      <c r="I15" s="823">
        <v>39.68</v>
      </c>
      <c r="J15" s="829">
        <v>10.6</v>
      </c>
      <c r="K15" s="825">
        <v>3.31</v>
      </c>
      <c r="L15" s="822">
        <v>3</v>
      </c>
      <c r="M15" s="822">
        <v>30</v>
      </c>
      <c r="N15" s="826">
        <v>10</v>
      </c>
      <c r="O15" s="822" t="s">
        <v>5061</v>
      </c>
      <c r="P15" s="841" t="s">
        <v>5080</v>
      </c>
      <c r="Q15" s="827">
        <f t="shared" si="0"/>
        <v>9</v>
      </c>
      <c r="R15" s="827">
        <f t="shared" si="0"/>
        <v>28.57</v>
      </c>
      <c r="S15" s="838">
        <f t="shared" si="1"/>
        <v>120</v>
      </c>
      <c r="T15" s="838">
        <f t="shared" si="2"/>
        <v>127.19999999999999</v>
      </c>
      <c r="U15" s="838">
        <f t="shared" si="3"/>
        <v>7.1999999999999886</v>
      </c>
      <c r="V15" s="842">
        <f t="shared" si="4"/>
        <v>1.0599999999999998</v>
      </c>
      <c r="W15" s="828">
        <v>16</v>
      </c>
    </row>
    <row r="16" spans="1:23" ht="14.4" customHeight="1" x14ac:dyDescent="0.3">
      <c r="A16" s="890" t="s">
        <v>5081</v>
      </c>
      <c r="B16" s="874">
        <v>3</v>
      </c>
      <c r="C16" s="875">
        <v>11.47</v>
      </c>
      <c r="D16" s="844">
        <v>8</v>
      </c>
      <c r="E16" s="878">
        <v>6</v>
      </c>
      <c r="F16" s="879">
        <v>24.76</v>
      </c>
      <c r="G16" s="836">
        <v>11</v>
      </c>
      <c r="H16" s="881">
        <v>1</v>
      </c>
      <c r="I16" s="877">
        <v>4.13</v>
      </c>
      <c r="J16" s="831">
        <v>13</v>
      </c>
      <c r="K16" s="880">
        <v>4.13</v>
      </c>
      <c r="L16" s="881">
        <v>4</v>
      </c>
      <c r="M16" s="881">
        <v>36</v>
      </c>
      <c r="N16" s="882">
        <v>12</v>
      </c>
      <c r="O16" s="881" t="s">
        <v>5061</v>
      </c>
      <c r="P16" s="883" t="s">
        <v>5082</v>
      </c>
      <c r="Q16" s="884">
        <f t="shared" si="0"/>
        <v>-2</v>
      </c>
      <c r="R16" s="884">
        <f t="shared" si="0"/>
        <v>-7.3400000000000007</v>
      </c>
      <c r="S16" s="874">
        <f t="shared" si="1"/>
        <v>12</v>
      </c>
      <c r="T16" s="874">
        <f t="shared" si="2"/>
        <v>13</v>
      </c>
      <c r="U16" s="874">
        <f t="shared" si="3"/>
        <v>1</v>
      </c>
      <c r="V16" s="885">
        <f t="shared" si="4"/>
        <v>1.0833333333333333</v>
      </c>
      <c r="W16" s="832">
        <v>1</v>
      </c>
    </row>
    <row r="17" spans="1:23" ht="14.4" customHeight="1" x14ac:dyDescent="0.3">
      <c r="A17" s="890" t="s">
        <v>5083</v>
      </c>
      <c r="B17" s="874">
        <v>7</v>
      </c>
      <c r="C17" s="875">
        <v>38.33</v>
      </c>
      <c r="D17" s="844">
        <v>10.7</v>
      </c>
      <c r="E17" s="878">
        <v>1</v>
      </c>
      <c r="F17" s="879">
        <v>5.45</v>
      </c>
      <c r="G17" s="836">
        <v>9</v>
      </c>
      <c r="H17" s="881">
        <v>2</v>
      </c>
      <c r="I17" s="877">
        <v>10.9</v>
      </c>
      <c r="J17" s="830">
        <v>11</v>
      </c>
      <c r="K17" s="880">
        <v>5.45</v>
      </c>
      <c r="L17" s="881">
        <v>5</v>
      </c>
      <c r="M17" s="881">
        <v>48</v>
      </c>
      <c r="N17" s="882">
        <v>16</v>
      </c>
      <c r="O17" s="881" t="s">
        <v>5061</v>
      </c>
      <c r="P17" s="883" t="s">
        <v>5084</v>
      </c>
      <c r="Q17" s="884">
        <f t="shared" si="0"/>
        <v>-5</v>
      </c>
      <c r="R17" s="884">
        <f t="shared" si="0"/>
        <v>-27.43</v>
      </c>
      <c r="S17" s="874">
        <f t="shared" si="1"/>
        <v>32</v>
      </c>
      <c r="T17" s="874">
        <f t="shared" si="2"/>
        <v>22</v>
      </c>
      <c r="U17" s="874">
        <f t="shared" si="3"/>
        <v>-10</v>
      </c>
      <c r="V17" s="885">
        <f t="shared" si="4"/>
        <v>0.6875</v>
      </c>
      <c r="W17" s="832"/>
    </row>
    <row r="18" spans="1:23" ht="14.4" customHeight="1" x14ac:dyDescent="0.3">
      <c r="A18" s="889" t="s">
        <v>5085</v>
      </c>
      <c r="B18" s="838"/>
      <c r="C18" s="839"/>
      <c r="D18" s="840"/>
      <c r="E18" s="843">
        <v>2</v>
      </c>
      <c r="F18" s="823">
        <v>4.96</v>
      </c>
      <c r="G18" s="824">
        <v>4</v>
      </c>
      <c r="H18" s="819">
        <v>1</v>
      </c>
      <c r="I18" s="820">
        <v>2.88</v>
      </c>
      <c r="J18" s="829">
        <v>10</v>
      </c>
      <c r="K18" s="825">
        <v>2.88</v>
      </c>
      <c r="L18" s="822">
        <v>3</v>
      </c>
      <c r="M18" s="822">
        <v>27</v>
      </c>
      <c r="N18" s="826">
        <v>9</v>
      </c>
      <c r="O18" s="822" t="s">
        <v>5061</v>
      </c>
      <c r="P18" s="841" t="s">
        <v>5086</v>
      </c>
      <c r="Q18" s="827">
        <f t="shared" si="0"/>
        <v>1</v>
      </c>
      <c r="R18" s="827">
        <f t="shared" si="0"/>
        <v>2.88</v>
      </c>
      <c r="S18" s="838">
        <f t="shared" si="1"/>
        <v>9</v>
      </c>
      <c r="T18" s="838">
        <f t="shared" si="2"/>
        <v>10</v>
      </c>
      <c r="U18" s="838">
        <f t="shared" si="3"/>
        <v>1</v>
      </c>
      <c r="V18" s="842">
        <f t="shared" si="4"/>
        <v>1.1111111111111112</v>
      </c>
      <c r="W18" s="828">
        <v>1</v>
      </c>
    </row>
    <row r="19" spans="1:23" ht="14.4" customHeight="1" x14ac:dyDescent="0.3">
      <c r="A19" s="890" t="s">
        <v>5087</v>
      </c>
      <c r="B19" s="874"/>
      <c r="C19" s="875"/>
      <c r="D19" s="844"/>
      <c r="E19" s="876"/>
      <c r="F19" s="877"/>
      <c r="G19" s="830"/>
      <c r="H19" s="878">
        <v>1</v>
      </c>
      <c r="I19" s="879">
        <v>2.96</v>
      </c>
      <c r="J19" s="836">
        <v>13</v>
      </c>
      <c r="K19" s="880">
        <v>2.96</v>
      </c>
      <c r="L19" s="881">
        <v>4</v>
      </c>
      <c r="M19" s="881">
        <v>39</v>
      </c>
      <c r="N19" s="882">
        <v>13</v>
      </c>
      <c r="O19" s="881" t="s">
        <v>5061</v>
      </c>
      <c r="P19" s="883" t="s">
        <v>5088</v>
      </c>
      <c r="Q19" s="884">
        <f t="shared" si="0"/>
        <v>1</v>
      </c>
      <c r="R19" s="884">
        <f t="shared" si="0"/>
        <v>2.96</v>
      </c>
      <c r="S19" s="874">
        <f t="shared" si="1"/>
        <v>13</v>
      </c>
      <c r="T19" s="874">
        <f t="shared" si="2"/>
        <v>13</v>
      </c>
      <c r="U19" s="874">
        <f t="shared" si="3"/>
        <v>0</v>
      </c>
      <c r="V19" s="885">
        <f t="shared" si="4"/>
        <v>1</v>
      </c>
      <c r="W19" s="832"/>
    </row>
    <row r="20" spans="1:23" ht="14.4" customHeight="1" x14ac:dyDescent="0.3">
      <c r="A20" s="889" t="s">
        <v>5089</v>
      </c>
      <c r="B20" s="838"/>
      <c r="C20" s="839"/>
      <c r="D20" s="840"/>
      <c r="E20" s="819">
        <v>3</v>
      </c>
      <c r="F20" s="820">
        <v>2.52</v>
      </c>
      <c r="G20" s="821">
        <v>9</v>
      </c>
      <c r="H20" s="822"/>
      <c r="I20" s="823"/>
      <c r="J20" s="824"/>
      <c r="K20" s="825">
        <v>0.84</v>
      </c>
      <c r="L20" s="822">
        <v>2</v>
      </c>
      <c r="M20" s="822">
        <v>18</v>
      </c>
      <c r="N20" s="826">
        <v>6</v>
      </c>
      <c r="O20" s="822" t="s">
        <v>5061</v>
      </c>
      <c r="P20" s="841" t="s">
        <v>5090</v>
      </c>
      <c r="Q20" s="827">
        <f t="shared" si="0"/>
        <v>0</v>
      </c>
      <c r="R20" s="827">
        <f t="shared" si="0"/>
        <v>0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2" t="str">
        <f t="shared" si="4"/>
        <v/>
      </c>
      <c r="W20" s="828"/>
    </row>
    <row r="21" spans="1:23" ht="14.4" customHeight="1" x14ac:dyDescent="0.3">
      <c r="A21" s="889" t="s">
        <v>5091</v>
      </c>
      <c r="B21" s="833">
        <v>1</v>
      </c>
      <c r="C21" s="834">
        <v>0.49</v>
      </c>
      <c r="D21" s="835">
        <v>9</v>
      </c>
      <c r="E21" s="843"/>
      <c r="F21" s="823"/>
      <c r="G21" s="824"/>
      <c r="H21" s="822"/>
      <c r="I21" s="823"/>
      <c r="J21" s="824"/>
      <c r="K21" s="825">
        <v>0.49</v>
      </c>
      <c r="L21" s="822">
        <v>2</v>
      </c>
      <c r="M21" s="822">
        <v>18</v>
      </c>
      <c r="N21" s="826">
        <v>6</v>
      </c>
      <c r="O21" s="822" t="s">
        <v>5061</v>
      </c>
      <c r="P21" s="841" t="s">
        <v>5092</v>
      </c>
      <c r="Q21" s="827">
        <f t="shared" si="0"/>
        <v>-1</v>
      </c>
      <c r="R21" s="827">
        <f t="shared" si="0"/>
        <v>-0.49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2" t="str">
        <f t="shared" si="4"/>
        <v/>
      </c>
      <c r="W21" s="828"/>
    </row>
    <row r="22" spans="1:23" ht="14.4" customHeight="1" x14ac:dyDescent="0.3">
      <c r="A22" s="889" t="s">
        <v>5093</v>
      </c>
      <c r="B22" s="838"/>
      <c r="C22" s="839"/>
      <c r="D22" s="840"/>
      <c r="E22" s="819">
        <v>1</v>
      </c>
      <c r="F22" s="820">
        <v>2.23</v>
      </c>
      <c r="G22" s="821">
        <v>22</v>
      </c>
      <c r="H22" s="822"/>
      <c r="I22" s="823"/>
      <c r="J22" s="824"/>
      <c r="K22" s="825">
        <v>0.73</v>
      </c>
      <c r="L22" s="822">
        <v>3</v>
      </c>
      <c r="M22" s="822">
        <v>30</v>
      </c>
      <c r="N22" s="826">
        <v>10</v>
      </c>
      <c r="O22" s="822" t="s">
        <v>5061</v>
      </c>
      <c r="P22" s="841" t="s">
        <v>5094</v>
      </c>
      <c r="Q22" s="827">
        <f t="shared" si="0"/>
        <v>0</v>
      </c>
      <c r="R22" s="827">
        <f t="shared" si="0"/>
        <v>0</v>
      </c>
      <c r="S22" s="838" t="str">
        <f t="shared" si="1"/>
        <v/>
      </c>
      <c r="T22" s="838" t="str">
        <f t="shared" si="2"/>
        <v/>
      </c>
      <c r="U22" s="838" t="str">
        <f t="shared" si="3"/>
        <v/>
      </c>
      <c r="V22" s="842" t="str">
        <f t="shared" si="4"/>
        <v/>
      </c>
      <c r="W22" s="828"/>
    </row>
    <row r="23" spans="1:23" ht="14.4" customHeight="1" x14ac:dyDescent="0.3">
      <c r="A23" s="889" t="s">
        <v>5095</v>
      </c>
      <c r="B23" s="833">
        <v>1</v>
      </c>
      <c r="C23" s="834">
        <v>1.22</v>
      </c>
      <c r="D23" s="835">
        <v>4</v>
      </c>
      <c r="E23" s="843"/>
      <c r="F23" s="823"/>
      <c r="G23" s="824"/>
      <c r="H23" s="822"/>
      <c r="I23" s="823"/>
      <c r="J23" s="824"/>
      <c r="K23" s="825">
        <v>1.06</v>
      </c>
      <c r="L23" s="822">
        <v>4</v>
      </c>
      <c r="M23" s="822">
        <v>33</v>
      </c>
      <c r="N23" s="826">
        <v>11</v>
      </c>
      <c r="O23" s="822" t="s">
        <v>5061</v>
      </c>
      <c r="P23" s="841" t="s">
        <v>5096</v>
      </c>
      <c r="Q23" s="827">
        <f t="shared" si="0"/>
        <v>-1</v>
      </c>
      <c r="R23" s="827">
        <f t="shared" si="0"/>
        <v>-1.22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2" t="str">
        <f t="shared" si="4"/>
        <v/>
      </c>
      <c r="W23" s="828"/>
    </row>
    <row r="24" spans="1:23" ht="14.4" customHeight="1" x14ac:dyDescent="0.3">
      <c r="A24" s="889" t="s">
        <v>5097</v>
      </c>
      <c r="B24" s="838"/>
      <c r="C24" s="839"/>
      <c r="D24" s="840"/>
      <c r="E24" s="843"/>
      <c r="F24" s="823"/>
      <c r="G24" s="824"/>
      <c r="H24" s="819">
        <v>1</v>
      </c>
      <c r="I24" s="820">
        <v>6.65</v>
      </c>
      <c r="J24" s="821">
        <v>4</v>
      </c>
      <c r="K24" s="825">
        <v>5.41</v>
      </c>
      <c r="L24" s="822">
        <v>4</v>
      </c>
      <c r="M24" s="822">
        <v>33</v>
      </c>
      <c r="N24" s="826">
        <v>11</v>
      </c>
      <c r="O24" s="822" t="s">
        <v>5061</v>
      </c>
      <c r="P24" s="841" t="s">
        <v>5098</v>
      </c>
      <c r="Q24" s="827">
        <f t="shared" si="0"/>
        <v>1</v>
      </c>
      <c r="R24" s="827">
        <f t="shared" si="0"/>
        <v>6.65</v>
      </c>
      <c r="S24" s="838">
        <f t="shared" si="1"/>
        <v>11</v>
      </c>
      <c r="T24" s="838">
        <f t="shared" si="2"/>
        <v>4</v>
      </c>
      <c r="U24" s="838">
        <f t="shared" si="3"/>
        <v>-7</v>
      </c>
      <c r="V24" s="842">
        <f t="shared" si="4"/>
        <v>0.36363636363636365</v>
      </c>
      <c r="W24" s="828"/>
    </row>
    <row r="25" spans="1:23" ht="14.4" customHeight="1" x14ac:dyDescent="0.3">
      <c r="A25" s="889" t="s">
        <v>5099</v>
      </c>
      <c r="B25" s="833">
        <v>1</v>
      </c>
      <c r="C25" s="834">
        <v>2.86</v>
      </c>
      <c r="D25" s="835">
        <v>13</v>
      </c>
      <c r="E25" s="843"/>
      <c r="F25" s="823"/>
      <c r="G25" s="824"/>
      <c r="H25" s="822"/>
      <c r="I25" s="823"/>
      <c r="J25" s="824"/>
      <c r="K25" s="825">
        <v>2.86</v>
      </c>
      <c r="L25" s="822">
        <v>4</v>
      </c>
      <c r="M25" s="822">
        <v>36</v>
      </c>
      <c r="N25" s="826">
        <v>12</v>
      </c>
      <c r="O25" s="822" t="s">
        <v>5061</v>
      </c>
      <c r="P25" s="841" t="s">
        <v>5100</v>
      </c>
      <c r="Q25" s="827">
        <f t="shared" si="0"/>
        <v>-1</v>
      </c>
      <c r="R25" s="827">
        <f t="shared" si="0"/>
        <v>-2.86</v>
      </c>
      <c r="S25" s="838" t="str">
        <f t="shared" si="1"/>
        <v/>
      </c>
      <c r="T25" s="838" t="str">
        <f t="shared" si="2"/>
        <v/>
      </c>
      <c r="U25" s="838" t="str">
        <f t="shared" si="3"/>
        <v/>
      </c>
      <c r="V25" s="842" t="str">
        <f t="shared" si="4"/>
        <v/>
      </c>
      <c r="W25" s="828"/>
    </row>
    <row r="26" spans="1:23" ht="14.4" customHeight="1" x14ac:dyDescent="0.3">
      <c r="A26" s="889" t="s">
        <v>5101</v>
      </c>
      <c r="B26" s="838"/>
      <c r="C26" s="839"/>
      <c r="D26" s="840"/>
      <c r="E26" s="819">
        <v>1</v>
      </c>
      <c r="F26" s="820">
        <v>0.85</v>
      </c>
      <c r="G26" s="821">
        <v>5</v>
      </c>
      <c r="H26" s="822"/>
      <c r="I26" s="823"/>
      <c r="J26" s="824"/>
      <c r="K26" s="825">
        <v>0.85</v>
      </c>
      <c r="L26" s="822">
        <v>3</v>
      </c>
      <c r="M26" s="822">
        <v>27</v>
      </c>
      <c r="N26" s="826">
        <v>9</v>
      </c>
      <c r="O26" s="822" t="s">
        <v>5061</v>
      </c>
      <c r="P26" s="841" t="s">
        <v>5102</v>
      </c>
      <c r="Q26" s="827">
        <f t="shared" si="0"/>
        <v>0</v>
      </c>
      <c r="R26" s="827">
        <f t="shared" si="0"/>
        <v>0</v>
      </c>
      <c r="S26" s="838" t="str">
        <f t="shared" si="1"/>
        <v/>
      </c>
      <c r="T26" s="838" t="str">
        <f t="shared" si="2"/>
        <v/>
      </c>
      <c r="U26" s="838" t="str">
        <f t="shared" si="3"/>
        <v/>
      </c>
      <c r="V26" s="842" t="str">
        <f t="shared" si="4"/>
        <v/>
      </c>
      <c r="W26" s="828"/>
    </row>
    <row r="27" spans="1:23" ht="14.4" customHeight="1" x14ac:dyDescent="0.3">
      <c r="A27" s="890" t="s">
        <v>5103</v>
      </c>
      <c r="B27" s="874">
        <v>1</v>
      </c>
      <c r="C27" s="875">
        <v>1.01</v>
      </c>
      <c r="D27" s="844">
        <v>4</v>
      </c>
      <c r="E27" s="878"/>
      <c r="F27" s="879"/>
      <c r="G27" s="836"/>
      <c r="H27" s="881"/>
      <c r="I27" s="877"/>
      <c r="J27" s="830"/>
      <c r="K27" s="880">
        <v>1.24</v>
      </c>
      <c r="L27" s="881">
        <v>5</v>
      </c>
      <c r="M27" s="881">
        <v>42</v>
      </c>
      <c r="N27" s="882">
        <v>14</v>
      </c>
      <c r="O27" s="881" t="s">
        <v>5061</v>
      </c>
      <c r="P27" s="883" t="s">
        <v>5102</v>
      </c>
      <c r="Q27" s="884">
        <f t="shared" si="0"/>
        <v>-1</v>
      </c>
      <c r="R27" s="884">
        <f t="shared" si="0"/>
        <v>-1.01</v>
      </c>
      <c r="S27" s="874" t="str">
        <f t="shared" si="1"/>
        <v/>
      </c>
      <c r="T27" s="874" t="str">
        <f t="shared" si="2"/>
        <v/>
      </c>
      <c r="U27" s="874" t="str">
        <f t="shared" si="3"/>
        <v/>
      </c>
      <c r="V27" s="885" t="str">
        <f t="shared" si="4"/>
        <v/>
      </c>
      <c r="W27" s="832"/>
    </row>
    <row r="28" spans="1:23" ht="14.4" customHeight="1" x14ac:dyDescent="0.3">
      <c r="A28" s="889" t="s">
        <v>5104</v>
      </c>
      <c r="B28" s="838">
        <v>19</v>
      </c>
      <c r="C28" s="839">
        <v>63.65</v>
      </c>
      <c r="D28" s="840">
        <v>11.2</v>
      </c>
      <c r="E28" s="819">
        <v>32</v>
      </c>
      <c r="F28" s="820">
        <v>105.93</v>
      </c>
      <c r="G28" s="821">
        <v>10.7</v>
      </c>
      <c r="H28" s="822">
        <v>25</v>
      </c>
      <c r="I28" s="823">
        <v>83.03</v>
      </c>
      <c r="J28" s="824">
        <v>10.7</v>
      </c>
      <c r="K28" s="825">
        <v>3.29</v>
      </c>
      <c r="L28" s="822">
        <v>4</v>
      </c>
      <c r="M28" s="822">
        <v>36</v>
      </c>
      <c r="N28" s="826">
        <v>12</v>
      </c>
      <c r="O28" s="822" t="s">
        <v>5061</v>
      </c>
      <c r="P28" s="841" t="s">
        <v>5105</v>
      </c>
      <c r="Q28" s="827">
        <f t="shared" si="0"/>
        <v>6</v>
      </c>
      <c r="R28" s="827">
        <f t="shared" si="0"/>
        <v>19.380000000000003</v>
      </c>
      <c r="S28" s="838">
        <f t="shared" si="1"/>
        <v>300</v>
      </c>
      <c r="T28" s="838">
        <f t="shared" si="2"/>
        <v>267.5</v>
      </c>
      <c r="U28" s="838">
        <f t="shared" si="3"/>
        <v>-32.5</v>
      </c>
      <c r="V28" s="842">
        <f t="shared" si="4"/>
        <v>0.89166666666666672</v>
      </c>
      <c r="W28" s="828">
        <v>12</v>
      </c>
    </row>
    <row r="29" spans="1:23" ht="14.4" customHeight="1" x14ac:dyDescent="0.3">
      <c r="A29" s="890" t="s">
        <v>5106</v>
      </c>
      <c r="B29" s="874">
        <v>15</v>
      </c>
      <c r="C29" s="875">
        <v>62.01</v>
      </c>
      <c r="D29" s="844">
        <v>11.2</v>
      </c>
      <c r="E29" s="878">
        <v>14</v>
      </c>
      <c r="F29" s="879">
        <v>57.2</v>
      </c>
      <c r="G29" s="836">
        <v>14.4</v>
      </c>
      <c r="H29" s="881">
        <v>14</v>
      </c>
      <c r="I29" s="877">
        <v>58.39</v>
      </c>
      <c r="J29" s="830">
        <v>13.9</v>
      </c>
      <c r="K29" s="880">
        <v>4.09</v>
      </c>
      <c r="L29" s="881">
        <v>5</v>
      </c>
      <c r="M29" s="881">
        <v>45</v>
      </c>
      <c r="N29" s="882">
        <v>15</v>
      </c>
      <c r="O29" s="881" t="s">
        <v>5061</v>
      </c>
      <c r="P29" s="883" t="s">
        <v>5107</v>
      </c>
      <c r="Q29" s="884">
        <f t="shared" si="0"/>
        <v>-1</v>
      </c>
      <c r="R29" s="884">
        <f t="shared" si="0"/>
        <v>-3.6199999999999974</v>
      </c>
      <c r="S29" s="874">
        <f t="shared" si="1"/>
        <v>210</v>
      </c>
      <c r="T29" s="874">
        <f t="shared" si="2"/>
        <v>194.6</v>
      </c>
      <c r="U29" s="874">
        <f t="shared" si="3"/>
        <v>-15.400000000000006</v>
      </c>
      <c r="V29" s="885">
        <f t="shared" si="4"/>
        <v>0.92666666666666664</v>
      </c>
      <c r="W29" s="832">
        <v>25</v>
      </c>
    </row>
    <row r="30" spans="1:23" ht="14.4" customHeight="1" x14ac:dyDescent="0.3">
      <c r="A30" s="890" t="s">
        <v>5108</v>
      </c>
      <c r="B30" s="874">
        <v>8</v>
      </c>
      <c r="C30" s="875">
        <v>51.16</v>
      </c>
      <c r="D30" s="844">
        <v>17.3</v>
      </c>
      <c r="E30" s="878">
        <v>14</v>
      </c>
      <c r="F30" s="879">
        <v>99.19</v>
      </c>
      <c r="G30" s="836">
        <v>26.9</v>
      </c>
      <c r="H30" s="881">
        <v>8</v>
      </c>
      <c r="I30" s="877">
        <v>52.33</v>
      </c>
      <c r="J30" s="831">
        <v>23.4</v>
      </c>
      <c r="K30" s="880">
        <v>6.37</v>
      </c>
      <c r="L30" s="881">
        <v>7</v>
      </c>
      <c r="M30" s="881">
        <v>60</v>
      </c>
      <c r="N30" s="882">
        <v>20</v>
      </c>
      <c r="O30" s="881" t="s">
        <v>5061</v>
      </c>
      <c r="P30" s="883" t="s">
        <v>5109</v>
      </c>
      <c r="Q30" s="884">
        <f t="shared" si="0"/>
        <v>0</v>
      </c>
      <c r="R30" s="884">
        <f t="shared" si="0"/>
        <v>1.1700000000000017</v>
      </c>
      <c r="S30" s="874">
        <f t="shared" si="1"/>
        <v>160</v>
      </c>
      <c r="T30" s="874">
        <f t="shared" si="2"/>
        <v>187.2</v>
      </c>
      <c r="U30" s="874">
        <f t="shared" si="3"/>
        <v>27.199999999999989</v>
      </c>
      <c r="V30" s="885">
        <f t="shared" si="4"/>
        <v>1.17</v>
      </c>
      <c r="W30" s="832">
        <v>54</v>
      </c>
    </row>
    <row r="31" spans="1:23" ht="14.4" customHeight="1" x14ac:dyDescent="0.3">
      <c r="A31" s="889" t="s">
        <v>5110</v>
      </c>
      <c r="B31" s="838">
        <v>3</v>
      </c>
      <c r="C31" s="839">
        <v>9.0399999999999991</v>
      </c>
      <c r="D31" s="840">
        <v>10.7</v>
      </c>
      <c r="E31" s="843"/>
      <c r="F31" s="823"/>
      <c r="G31" s="824"/>
      <c r="H31" s="819">
        <v>6</v>
      </c>
      <c r="I31" s="820">
        <v>18.489999999999998</v>
      </c>
      <c r="J31" s="821">
        <v>11</v>
      </c>
      <c r="K31" s="825">
        <v>3.01</v>
      </c>
      <c r="L31" s="822">
        <v>4</v>
      </c>
      <c r="M31" s="822">
        <v>33</v>
      </c>
      <c r="N31" s="826">
        <v>11</v>
      </c>
      <c r="O31" s="822" t="s">
        <v>5061</v>
      </c>
      <c r="P31" s="841" t="s">
        <v>5111</v>
      </c>
      <c r="Q31" s="827">
        <f t="shared" si="0"/>
        <v>3</v>
      </c>
      <c r="R31" s="827">
        <f t="shared" si="0"/>
        <v>9.4499999999999993</v>
      </c>
      <c r="S31" s="838">
        <f t="shared" si="1"/>
        <v>66</v>
      </c>
      <c r="T31" s="838">
        <f t="shared" si="2"/>
        <v>66</v>
      </c>
      <c r="U31" s="838">
        <f t="shared" si="3"/>
        <v>0</v>
      </c>
      <c r="V31" s="842">
        <f t="shared" si="4"/>
        <v>1</v>
      </c>
      <c r="W31" s="828">
        <v>22</v>
      </c>
    </row>
    <row r="32" spans="1:23" ht="14.4" customHeight="1" x14ac:dyDescent="0.3">
      <c r="A32" s="890" t="s">
        <v>5112</v>
      </c>
      <c r="B32" s="874">
        <v>4</v>
      </c>
      <c r="C32" s="875">
        <v>18.66</v>
      </c>
      <c r="D32" s="844">
        <v>12.8</v>
      </c>
      <c r="E32" s="876">
        <v>1</v>
      </c>
      <c r="F32" s="877">
        <v>4.6500000000000004</v>
      </c>
      <c r="G32" s="830">
        <v>19</v>
      </c>
      <c r="H32" s="878">
        <v>1</v>
      </c>
      <c r="I32" s="879">
        <v>5.19</v>
      </c>
      <c r="J32" s="831">
        <v>16</v>
      </c>
      <c r="K32" s="880">
        <v>4.6500000000000004</v>
      </c>
      <c r="L32" s="881">
        <v>5</v>
      </c>
      <c r="M32" s="881">
        <v>45</v>
      </c>
      <c r="N32" s="882">
        <v>15</v>
      </c>
      <c r="O32" s="881" t="s">
        <v>5061</v>
      </c>
      <c r="P32" s="883" t="s">
        <v>5113</v>
      </c>
      <c r="Q32" s="884">
        <f t="shared" si="0"/>
        <v>-3</v>
      </c>
      <c r="R32" s="884">
        <f t="shared" si="0"/>
        <v>-13.469999999999999</v>
      </c>
      <c r="S32" s="874">
        <f t="shared" si="1"/>
        <v>15</v>
      </c>
      <c r="T32" s="874">
        <f t="shared" si="2"/>
        <v>16</v>
      </c>
      <c r="U32" s="874">
        <f t="shared" si="3"/>
        <v>1</v>
      </c>
      <c r="V32" s="885">
        <f t="shared" si="4"/>
        <v>1.0666666666666667</v>
      </c>
      <c r="W32" s="832">
        <v>1</v>
      </c>
    </row>
    <row r="33" spans="1:23" ht="14.4" customHeight="1" x14ac:dyDescent="0.3">
      <c r="A33" s="890" t="s">
        <v>5114</v>
      </c>
      <c r="B33" s="874">
        <v>3</v>
      </c>
      <c r="C33" s="875">
        <v>15.96</v>
      </c>
      <c r="D33" s="844">
        <v>12.7</v>
      </c>
      <c r="E33" s="876">
        <v>6</v>
      </c>
      <c r="F33" s="877">
        <v>34.61</v>
      </c>
      <c r="G33" s="830">
        <v>16.7</v>
      </c>
      <c r="H33" s="878">
        <v>6</v>
      </c>
      <c r="I33" s="879">
        <v>30.04</v>
      </c>
      <c r="J33" s="836">
        <v>13</v>
      </c>
      <c r="K33" s="880">
        <v>5.3</v>
      </c>
      <c r="L33" s="881">
        <v>5</v>
      </c>
      <c r="M33" s="881">
        <v>45</v>
      </c>
      <c r="N33" s="882">
        <v>15</v>
      </c>
      <c r="O33" s="881" t="s">
        <v>5061</v>
      </c>
      <c r="P33" s="883" t="s">
        <v>5115</v>
      </c>
      <c r="Q33" s="884">
        <f t="shared" si="0"/>
        <v>3</v>
      </c>
      <c r="R33" s="884">
        <f t="shared" si="0"/>
        <v>14.079999999999998</v>
      </c>
      <c r="S33" s="874">
        <f t="shared" si="1"/>
        <v>90</v>
      </c>
      <c r="T33" s="874">
        <f t="shared" si="2"/>
        <v>78</v>
      </c>
      <c r="U33" s="874">
        <f t="shared" si="3"/>
        <v>-12</v>
      </c>
      <c r="V33" s="885">
        <f t="shared" si="4"/>
        <v>0.8666666666666667</v>
      </c>
      <c r="W33" s="832">
        <v>10</v>
      </c>
    </row>
    <row r="34" spans="1:23" ht="14.4" customHeight="1" x14ac:dyDescent="0.3">
      <c r="A34" s="889" t="s">
        <v>5116</v>
      </c>
      <c r="B34" s="838">
        <v>7</v>
      </c>
      <c r="C34" s="839">
        <v>12.07</v>
      </c>
      <c r="D34" s="840">
        <v>9.6999999999999993</v>
      </c>
      <c r="E34" s="819">
        <v>11</v>
      </c>
      <c r="F34" s="820">
        <v>18.059999999999999</v>
      </c>
      <c r="G34" s="821">
        <v>6.9</v>
      </c>
      <c r="H34" s="822">
        <v>4</v>
      </c>
      <c r="I34" s="823">
        <v>6.57</v>
      </c>
      <c r="J34" s="829">
        <v>10.3</v>
      </c>
      <c r="K34" s="825">
        <v>1.64</v>
      </c>
      <c r="L34" s="822">
        <v>3</v>
      </c>
      <c r="M34" s="822">
        <v>27</v>
      </c>
      <c r="N34" s="826">
        <v>9</v>
      </c>
      <c r="O34" s="822" t="s">
        <v>5061</v>
      </c>
      <c r="P34" s="841" t="s">
        <v>5117</v>
      </c>
      <c r="Q34" s="827">
        <f t="shared" si="0"/>
        <v>-3</v>
      </c>
      <c r="R34" s="827">
        <f t="shared" si="0"/>
        <v>-5.5</v>
      </c>
      <c r="S34" s="838">
        <f t="shared" si="1"/>
        <v>36</v>
      </c>
      <c r="T34" s="838">
        <f t="shared" si="2"/>
        <v>41.2</v>
      </c>
      <c r="U34" s="838">
        <f t="shared" si="3"/>
        <v>5.2000000000000028</v>
      </c>
      <c r="V34" s="842">
        <f t="shared" si="4"/>
        <v>1.1444444444444446</v>
      </c>
      <c r="W34" s="828">
        <v>8</v>
      </c>
    </row>
    <row r="35" spans="1:23" ht="14.4" customHeight="1" x14ac:dyDescent="0.3">
      <c r="A35" s="890" t="s">
        <v>5118</v>
      </c>
      <c r="B35" s="874">
        <v>2</v>
      </c>
      <c r="C35" s="875">
        <v>5.69</v>
      </c>
      <c r="D35" s="844">
        <v>16</v>
      </c>
      <c r="E35" s="878">
        <v>5</v>
      </c>
      <c r="F35" s="879">
        <v>12.77</v>
      </c>
      <c r="G35" s="836">
        <v>11.8</v>
      </c>
      <c r="H35" s="881">
        <v>2</v>
      </c>
      <c r="I35" s="877">
        <v>5.1100000000000003</v>
      </c>
      <c r="J35" s="830">
        <v>9.5</v>
      </c>
      <c r="K35" s="880">
        <v>2.5499999999999998</v>
      </c>
      <c r="L35" s="881">
        <v>4</v>
      </c>
      <c r="M35" s="881">
        <v>36</v>
      </c>
      <c r="N35" s="882">
        <v>12</v>
      </c>
      <c r="O35" s="881" t="s">
        <v>5061</v>
      </c>
      <c r="P35" s="883" t="s">
        <v>5119</v>
      </c>
      <c r="Q35" s="884">
        <f t="shared" si="0"/>
        <v>0</v>
      </c>
      <c r="R35" s="884">
        <f t="shared" si="0"/>
        <v>-0.58000000000000007</v>
      </c>
      <c r="S35" s="874">
        <f t="shared" si="1"/>
        <v>24</v>
      </c>
      <c r="T35" s="874">
        <f t="shared" si="2"/>
        <v>19</v>
      </c>
      <c r="U35" s="874">
        <f t="shared" si="3"/>
        <v>-5</v>
      </c>
      <c r="V35" s="885">
        <f t="shared" si="4"/>
        <v>0.79166666666666663</v>
      </c>
      <c r="W35" s="832"/>
    </row>
    <row r="36" spans="1:23" ht="14.4" customHeight="1" x14ac:dyDescent="0.3">
      <c r="A36" s="890" t="s">
        <v>5120</v>
      </c>
      <c r="B36" s="874">
        <v>1</v>
      </c>
      <c r="C36" s="875">
        <v>4.2</v>
      </c>
      <c r="D36" s="844">
        <v>9</v>
      </c>
      <c r="E36" s="878">
        <v>2</v>
      </c>
      <c r="F36" s="879">
        <v>8.4</v>
      </c>
      <c r="G36" s="836">
        <v>13.5</v>
      </c>
      <c r="H36" s="881"/>
      <c r="I36" s="877"/>
      <c r="J36" s="830"/>
      <c r="K36" s="880">
        <v>4.2</v>
      </c>
      <c r="L36" s="881">
        <v>5</v>
      </c>
      <c r="M36" s="881">
        <v>45</v>
      </c>
      <c r="N36" s="882">
        <v>15</v>
      </c>
      <c r="O36" s="881" t="s">
        <v>5061</v>
      </c>
      <c r="P36" s="883" t="s">
        <v>5121</v>
      </c>
      <c r="Q36" s="884">
        <f t="shared" si="0"/>
        <v>-1</v>
      </c>
      <c r="R36" s="884">
        <f t="shared" si="0"/>
        <v>-4.2</v>
      </c>
      <c r="S36" s="874" t="str">
        <f t="shared" si="1"/>
        <v/>
      </c>
      <c r="T36" s="874" t="str">
        <f t="shared" si="2"/>
        <v/>
      </c>
      <c r="U36" s="874" t="str">
        <f t="shared" si="3"/>
        <v/>
      </c>
      <c r="V36" s="885" t="str">
        <f t="shared" si="4"/>
        <v/>
      </c>
      <c r="W36" s="832"/>
    </row>
    <row r="37" spans="1:23" ht="14.4" customHeight="1" x14ac:dyDescent="0.3">
      <c r="A37" s="889" t="s">
        <v>5122</v>
      </c>
      <c r="B37" s="838">
        <v>1</v>
      </c>
      <c r="C37" s="839">
        <v>1.04</v>
      </c>
      <c r="D37" s="840">
        <v>4</v>
      </c>
      <c r="E37" s="819">
        <v>1</v>
      </c>
      <c r="F37" s="820">
        <v>1.04</v>
      </c>
      <c r="G37" s="821">
        <v>9</v>
      </c>
      <c r="H37" s="822"/>
      <c r="I37" s="823"/>
      <c r="J37" s="824"/>
      <c r="K37" s="825">
        <v>1.04</v>
      </c>
      <c r="L37" s="822">
        <v>2</v>
      </c>
      <c r="M37" s="822">
        <v>15</v>
      </c>
      <c r="N37" s="826">
        <v>5</v>
      </c>
      <c r="O37" s="822" t="s">
        <v>5061</v>
      </c>
      <c r="P37" s="841" t="s">
        <v>5123</v>
      </c>
      <c r="Q37" s="827">
        <f t="shared" si="0"/>
        <v>-1</v>
      </c>
      <c r="R37" s="827">
        <f t="shared" si="0"/>
        <v>-1.04</v>
      </c>
      <c r="S37" s="838" t="str">
        <f t="shared" si="1"/>
        <v/>
      </c>
      <c r="T37" s="838" t="str">
        <f t="shared" si="2"/>
        <v/>
      </c>
      <c r="U37" s="838" t="str">
        <f t="shared" si="3"/>
        <v/>
      </c>
      <c r="V37" s="842" t="str">
        <f t="shared" si="4"/>
        <v/>
      </c>
      <c r="W37" s="828"/>
    </row>
    <row r="38" spans="1:23" ht="14.4" customHeight="1" x14ac:dyDescent="0.3">
      <c r="A38" s="889" t="s">
        <v>5124</v>
      </c>
      <c r="B38" s="838">
        <v>22</v>
      </c>
      <c r="C38" s="839">
        <v>21.53</v>
      </c>
      <c r="D38" s="840">
        <v>5.4</v>
      </c>
      <c r="E38" s="843">
        <v>18</v>
      </c>
      <c r="F38" s="823">
        <v>17.62</v>
      </c>
      <c r="G38" s="824">
        <v>4.8</v>
      </c>
      <c r="H38" s="819">
        <v>26</v>
      </c>
      <c r="I38" s="820">
        <v>25.45</v>
      </c>
      <c r="J38" s="821">
        <v>4.5</v>
      </c>
      <c r="K38" s="825">
        <v>0.98</v>
      </c>
      <c r="L38" s="822">
        <v>2</v>
      </c>
      <c r="M38" s="822">
        <v>15</v>
      </c>
      <c r="N38" s="826">
        <v>5</v>
      </c>
      <c r="O38" s="822" t="s">
        <v>5061</v>
      </c>
      <c r="P38" s="841" t="s">
        <v>5125</v>
      </c>
      <c r="Q38" s="827">
        <f t="shared" si="0"/>
        <v>4</v>
      </c>
      <c r="R38" s="827">
        <f t="shared" si="0"/>
        <v>3.9199999999999982</v>
      </c>
      <c r="S38" s="838">
        <f t="shared" si="1"/>
        <v>130</v>
      </c>
      <c r="T38" s="838">
        <f t="shared" si="2"/>
        <v>117</v>
      </c>
      <c r="U38" s="838">
        <f t="shared" si="3"/>
        <v>-13</v>
      </c>
      <c r="V38" s="842">
        <f t="shared" si="4"/>
        <v>0.9</v>
      </c>
      <c r="W38" s="828">
        <v>4</v>
      </c>
    </row>
    <row r="39" spans="1:23" ht="14.4" customHeight="1" x14ac:dyDescent="0.3">
      <c r="A39" s="890" t="s">
        <v>5126</v>
      </c>
      <c r="B39" s="874">
        <v>1</v>
      </c>
      <c r="C39" s="875">
        <v>1.27</v>
      </c>
      <c r="D39" s="844">
        <v>9</v>
      </c>
      <c r="E39" s="876"/>
      <c r="F39" s="877"/>
      <c r="G39" s="830"/>
      <c r="H39" s="878"/>
      <c r="I39" s="879"/>
      <c r="J39" s="836"/>
      <c r="K39" s="880">
        <v>1.27</v>
      </c>
      <c r="L39" s="881">
        <v>2</v>
      </c>
      <c r="M39" s="881">
        <v>21</v>
      </c>
      <c r="N39" s="882">
        <v>7</v>
      </c>
      <c r="O39" s="881" t="s">
        <v>5061</v>
      </c>
      <c r="P39" s="883" t="s">
        <v>5127</v>
      </c>
      <c r="Q39" s="884">
        <f t="shared" si="0"/>
        <v>-1</v>
      </c>
      <c r="R39" s="884">
        <f t="shared" si="0"/>
        <v>-1.27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5" t="str">
        <f t="shared" si="4"/>
        <v/>
      </c>
      <c r="W39" s="832"/>
    </row>
    <row r="40" spans="1:23" ht="14.4" customHeight="1" x14ac:dyDescent="0.3">
      <c r="A40" s="890" t="s">
        <v>5128</v>
      </c>
      <c r="B40" s="874">
        <v>2</v>
      </c>
      <c r="C40" s="875">
        <v>3.27</v>
      </c>
      <c r="D40" s="844">
        <v>10</v>
      </c>
      <c r="E40" s="876"/>
      <c r="F40" s="877"/>
      <c r="G40" s="830"/>
      <c r="H40" s="878"/>
      <c r="I40" s="879"/>
      <c r="J40" s="836"/>
      <c r="K40" s="880">
        <v>1.63</v>
      </c>
      <c r="L40" s="881">
        <v>3</v>
      </c>
      <c r="M40" s="881">
        <v>24</v>
      </c>
      <c r="N40" s="882">
        <v>8</v>
      </c>
      <c r="O40" s="881" t="s">
        <v>5061</v>
      </c>
      <c r="P40" s="883" t="s">
        <v>5129</v>
      </c>
      <c r="Q40" s="884">
        <f t="shared" si="0"/>
        <v>-2</v>
      </c>
      <c r="R40" s="884">
        <f t="shared" si="0"/>
        <v>-3.27</v>
      </c>
      <c r="S40" s="874" t="str">
        <f t="shared" si="1"/>
        <v/>
      </c>
      <c r="T40" s="874" t="str">
        <f t="shared" si="2"/>
        <v/>
      </c>
      <c r="U40" s="874" t="str">
        <f t="shared" si="3"/>
        <v/>
      </c>
      <c r="V40" s="885" t="str">
        <f t="shared" si="4"/>
        <v/>
      </c>
      <c r="W40" s="832"/>
    </row>
    <row r="41" spans="1:23" ht="14.4" customHeight="1" x14ac:dyDescent="0.3">
      <c r="A41" s="889" t="s">
        <v>5130</v>
      </c>
      <c r="B41" s="838">
        <v>6</v>
      </c>
      <c r="C41" s="839">
        <v>12.15</v>
      </c>
      <c r="D41" s="840">
        <v>6.8</v>
      </c>
      <c r="E41" s="843">
        <v>7</v>
      </c>
      <c r="F41" s="823">
        <v>14.6</v>
      </c>
      <c r="G41" s="824">
        <v>9.6</v>
      </c>
      <c r="H41" s="819">
        <v>9</v>
      </c>
      <c r="I41" s="820">
        <v>18.22</v>
      </c>
      <c r="J41" s="829">
        <v>8.3000000000000007</v>
      </c>
      <c r="K41" s="825">
        <v>2.02</v>
      </c>
      <c r="L41" s="822">
        <v>2</v>
      </c>
      <c r="M41" s="822">
        <v>18</v>
      </c>
      <c r="N41" s="826">
        <v>6</v>
      </c>
      <c r="O41" s="822" t="s">
        <v>5061</v>
      </c>
      <c r="P41" s="841" t="s">
        <v>5131</v>
      </c>
      <c r="Q41" s="827">
        <f t="shared" si="0"/>
        <v>3</v>
      </c>
      <c r="R41" s="827">
        <f t="shared" si="0"/>
        <v>6.0699999999999985</v>
      </c>
      <c r="S41" s="838">
        <f t="shared" si="1"/>
        <v>54</v>
      </c>
      <c r="T41" s="838">
        <f t="shared" si="2"/>
        <v>74.7</v>
      </c>
      <c r="U41" s="838">
        <f t="shared" si="3"/>
        <v>20.700000000000003</v>
      </c>
      <c r="V41" s="842">
        <f t="shared" si="4"/>
        <v>1.3833333333333333</v>
      </c>
      <c r="W41" s="828">
        <v>21</v>
      </c>
    </row>
    <row r="42" spans="1:23" ht="14.4" customHeight="1" x14ac:dyDescent="0.3">
      <c r="A42" s="890" t="s">
        <v>5132</v>
      </c>
      <c r="B42" s="874">
        <v>1</v>
      </c>
      <c r="C42" s="875">
        <v>2.54</v>
      </c>
      <c r="D42" s="844">
        <v>7</v>
      </c>
      <c r="E42" s="876"/>
      <c r="F42" s="877"/>
      <c r="G42" s="830"/>
      <c r="H42" s="878"/>
      <c r="I42" s="879"/>
      <c r="J42" s="836"/>
      <c r="K42" s="880">
        <v>2.54</v>
      </c>
      <c r="L42" s="881">
        <v>3</v>
      </c>
      <c r="M42" s="881">
        <v>24</v>
      </c>
      <c r="N42" s="882">
        <v>8</v>
      </c>
      <c r="O42" s="881" t="s">
        <v>5061</v>
      </c>
      <c r="P42" s="883" t="s">
        <v>5133</v>
      </c>
      <c r="Q42" s="884">
        <f t="shared" si="0"/>
        <v>-1</v>
      </c>
      <c r="R42" s="884">
        <f t="shared" si="0"/>
        <v>-2.54</v>
      </c>
      <c r="S42" s="874" t="str">
        <f t="shared" si="1"/>
        <v/>
      </c>
      <c r="T42" s="874" t="str">
        <f t="shared" si="2"/>
        <v/>
      </c>
      <c r="U42" s="874" t="str">
        <f t="shared" si="3"/>
        <v/>
      </c>
      <c r="V42" s="885" t="str">
        <f t="shared" si="4"/>
        <v/>
      </c>
      <c r="W42" s="832"/>
    </row>
    <row r="43" spans="1:23" ht="14.4" customHeight="1" x14ac:dyDescent="0.3">
      <c r="A43" s="890" t="s">
        <v>5134</v>
      </c>
      <c r="B43" s="874"/>
      <c r="C43" s="875"/>
      <c r="D43" s="844"/>
      <c r="E43" s="876">
        <v>2</v>
      </c>
      <c r="F43" s="877">
        <v>10.130000000000001</v>
      </c>
      <c r="G43" s="830">
        <v>22.5</v>
      </c>
      <c r="H43" s="878"/>
      <c r="I43" s="879"/>
      <c r="J43" s="836"/>
      <c r="K43" s="880">
        <v>3.57</v>
      </c>
      <c r="L43" s="881">
        <v>3</v>
      </c>
      <c r="M43" s="881">
        <v>24</v>
      </c>
      <c r="N43" s="882">
        <v>8</v>
      </c>
      <c r="O43" s="881" t="s">
        <v>5061</v>
      </c>
      <c r="P43" s="883" t="s">
        <v>5135</v>
      </c>
      <c r="Q43" s="884">
        <f t="shared" si="0"/>
        <v>0</v>
      </c>
      <c r="R43" s="884">
        <f t="shared" si="0"/>
        <v>0</v>
      </c>
      <c r="S43" s="874" t="str">
        <f t="shared" si="1"/>
        <v/>
      </c>
      <c r="T43" s="874" t="str">
        <f t="shared" si="2"/>
        <v/>
      </c>
      <c r="U43" s="874" t="str">
        <f t="shared" si="3"/>
        <v/>
      </c>
      <c r="V43" s="885" t="str">
        <f t="shared" si="4"/>
        <v/>
      </c>
      <c r="W43" s="832"/>
    </row>
    <row r="44" spans="1:23" ht="14.4" customHeight="1" x14ac:dyDescent="0.3">
      <c r="A44" s="889" t="s">
        <v>5136</v>
      </c>
      <c r="B44" s="838">
        <v>52</v>
      </c>
      <c r="C44" s="839">
        <v>35.17</v>
      </c>
      <c r="D44" s="840">
        <v>5.2</v>
      </c>
      <c r="E44" s="819">
        <v>54</v>
      </c>
      <c r="F44" s="820">
        <v>36.72</v>
      </c>
      <c r="G44" s="821">
        <v>4.5999999999999996</v>
      </c>
      <c r="H44" s="822">
        <v>52</v>
      </c>
      <c r="I44" s="823">
        <v>35.24</v>
      </c>
      <c r="J44" s="829">
        <v>5.0999999999999996</v>
      </c>
      <c r="K44" s="825">
        <v>0.66</v>
      </c>
      <c r="L44" s="822">
        <v>1</v>
      </c>
      <c r="M44" s="822">
        <v>12</v>
      </c>
      <c r="N44" s="826">
        <v>4</v>
      </c>
      <c r="O44" s="822" t="s">
        <v>5061</v>
      </c>
      <c r="P44" s="841" t="s">
        <v>5137</v>
      </c>
      <c r="Q44" s="827">
        <f t="shared" si="0"/>
        <v>0</v>
      </c>
      <c r="R44" s="827">
        <f t="shared" si="0"/>
        <v>7.0000000000000284E-2</v>
      </c>
      <c r="S44" s="838">
        <f t="shared" si="1"/>
        <v>208</v>
      </c>
      <c r="T44" s="838">
        <f t="shared" si="2"/>
        <v>265.2</v>
      </c>
      <c r="U44" s="838">
        <f t="shared" si="3"/>
        <v>57.199999999999989</v>
      </c>
      <c r="V44" s="842">
        <f t="shared" si="4"/>
        <v>1.2749999999999999</v>
      </c>
      <c r="W44" s="828">
        <v>60</v>
      </c>
    </row>
    <row r="45" spans="1:23" ht="14.4" customHeight="1" x14ac:dyDescent="0.3">
      <c r="A45" s="890" t="s">
        <v>5138</v>
      </c>
      <c r="B45" s="874">
        <v>3</v>
      </c>
      <c r="C45" s="875">
        <v>2.87</v>
      </c>
      <c r="D45" s="844">
        <v>9</v>
      </c>
      <c r="E45" s="878">
        <v>2</v>
      </c>
      <c r="F45" s="879">
        <v>2.06</v>
      </c>
      <c r="G45" s="836">
        <v>9</v>
      </c>
      <c r="H45" s="881">
        <v>2</v>
      </c>
      <c r="I45" s="877">
        <v>1.91</v>
      </c>
      <c r="J45" s="830">
        <v>5.5</v>
      </c>
      <c r="K45" s="880">
        <v>0.96</v>
      </c>
      <c r="L45" s="881">
        <v>2</v>
      </c>
      <c r="M45" s="881">
        <v>18</v>
      </c>
      <c r="N45" s="882">
        <v>6</v>
      </c>
      <c r="O45" s="881" t="s">
        <v>5061</v>
      </c>
      <c r="P45" s="883" t="s">
        <v>5137</v>
      </c>
      <c r="Q45" s="884">
        <f t="shared" si="0"/>
        <v>-1</v>
      </c>
      <c r="R45" s="884">
        <f t="shared" si="0"/>
        <v>-0.96000000000000019</v>
      </c>
      <c r="S45" s="874">
        <f t="shared" si="1"/>
        <v>12</v>
      </c>
      <c r="T45" s="874">
        <f t="shared" si="2"/>
        <v>11</v>
      </c>
      <c r="U45" s="874">
        <f t="shared" si="3"/>
        <v>-1</v>
      </c>
      <c r="V45" s="885">
        <f t="shared" si="4"/>
        <v>0.91666666666666663</v>
      </c>
      <c r="W45" s="832"/>
    </row>
    <row r="46" spans="1:23" ht="14.4" customHeight="1" x14ac:dyDescent="0.3">
      <c r="A46" s="890" t="s">
        <v>5139</v>
      </c>
      <c r="B46" s="874">
        <v>1</v>
      </c>
      <c r="C46" s="875">
        <v>1.5</v>
      </c>
      <c r="D46" s="844">
        <v>9</v>
      </c>
      <c r="E46" s="878">
        <v>2</v>
      </c>
      <c r="F46" s="879">
        <v>3</v>
      </c>
      <c r="G46" s="836">
        <v>6</v>
      </c>
      <c r="H46" s="881">
        <v>1</v>
      </c>
      <c r="I46" s="877">
        <v>1.5</v>
      </c>
      <c r="J46" s="830">
        <v>9</v>
      </c>
      <c r="K46" s="880">
        <v>1.5</v>
      </c>
      <c r="L46" s="881">
        <v>3</v>
      </c>
      <c r="M46" s="881">
        <v>27</v>
      </c>
      <c r="N46" s="882">
        <v>9</v>
      </c>
      <c r="O46" s="881" t="s">
        <v>5061</v>
      </c>
      <c r="P46" s="883" t="s">
        <v>5137</v>
      </c>
      <c r="Q46" s="884">
        <f t="shared" si="0"/>
        <v>0</v>
      </c>
      <c r="R46" s="884">
        <f t="shared" si="0"/>
        <v>0</v>
      </c>
      <c r="S46" s="874">
        <f t="shared" si="1"/>
        <v>9</v>
      </c>
      <c r="T46" s="874">
        <f t="shared" si="2"/>
        <v>9</v>
      </c>
      <c r="U46" s="874">
        <f t="shared" si="3"/>
        <v>0</v>
      </c>
      <c r="V46" s="885">
        <f t="shared" si="4"/>
        <v>1</v>
      </c>
      <c r="W46" s="832"/>
    </row>
    <row r="47" spans="1:23" ht="14.4" customHeight="1" x14ac:dyDescent="0.3">
      <c r="A47" s="889" t="s">
        <v>5140</v>
      </c>
      <c r="B47" s="838">
        <v>16</v>
      </c>
      <c r="C47" s="839">
        <v>8.86</v>
      </c>
      <c r="D47" s="840">
        <v>5.8</v>
      </c>
      <c r="E47" s="819">
        <v>24</v>
      </c>
      <c r="F47" s="820">
        <v>13.27</v>
      </c>
      <c r="G47" s="821">
        <v>5.3</v>
      </c>
      <c r="H47" s="822">
        <v>15</v>
      </c>
      <c r="I47" s="823">
        <v>8.76</v>
      </c>
      <c r="J47" s="829">
        <v>6.1</v>
      </c>
      <c r="K47" s="825">
        <v>0.53</v>
      </c>
      <c r="L47" s="822">
        <v>1</v>
      </c>
      <c r="M47" s="822">
        <v>12</v>
      </c>
      <c r="N47" s="826">
        <v>4</v>
      </c>
      <c r="O47" s="822" t="s">
        <v>5061</v>
      </c>
      <c r="P47" s="841" t="s">
        <v>5141</v>
      </c>
      <c r="Q47" s="827">
        <f t="shared" si="0"/>
        <v>-1</v>
      </c>
      <c r="R47" s="827">
        <f t="shared" si="0"/>
        <v>-9.9999999999999645E-2</v>
      </c>
      <c r="S47" s="838">
        <f t="shared" si="1"/>
        <v>60</v>
      </c>
      <c r="T47" s="838">
        <f t="shared" si="2"/>
        <v>91.5</v>
      </c>
      <c r="U47" s="838">
        <f t="shared" si="3"/>
        <v>31.5</v>
      </c>
      <c r="V47" s="842">
        <f t="shared" si="4"/>
        <v>1.5249999999999999</v>
      </c>
      <c r="W47" s="828">
        <v>33</v>
      </c>
    </row>
    <row r="48" spans="1:23" ht="14.4" customHeight="1" x14ac:dyDescent="0.3">
      <c r="A48" s="890" t="s">
        <v>5142</v>
      </c>
      <c r="B48" s="874">
        <v>2</v>
      </c>
      <c r="C48" s="875">
        <v>1.47</v>
      </c>
      <c r="D48" s="844">
        <v>7.5</v>
      </c>
      <c r="E48" s="878"/>
      <c r="F48" s="879"/>
      <c r="G48" s="836"/>
      <c r="H48" s="881"/>
      <c r="I48" s="877"/>
      <c r="J48" s="830"/>
      <c r="K48" s="880">
        <v>0.73</v>
      </c>
      <c r="L48" s="881">
        <v>2</v>
      </c>
      <c r="M48" s="881">
        <v>18</v>
      </c>
      <c r="N48" s="882">
        <v>6</v>
      </c>
      <c r="O48" s="881" t="s">
        <v>5061</v>
      </c>
      <c r="P48" s="883" t="s">
        <v>5143</v>
      </c>
      <c r="Q48" s="884">
        <f t="shared" si="0"/>
        <v>-2</v>
      </c>
      <c r="R48" s="884">
        <f t="shared" si="0"/>
        <v>-1.47</v>
      </c>
      <c r="S48" s="874" t="str">
        <f t="shared" si="1"/>
        <v/>
      </c>
      <c r="T48" s="874" t="str">
        <f t="shared" si="2"/>
        <v/>
      </c>
      <c r="U48" s="874" t="str">
        <f t="shared" si="3"/>
        <v/>
      </c>
      <c r="V48" s="885" t="str">
        <f t="shared" si="4"/>
        <v/>
      </c>
      <c r="W48" s="832"/>
    </row>
    <row r="49" spans="1:23" ht="14.4" customHeight="1" x14ac:dyDescent="0.3">
      <c r="A49" s="889" t="s">
        <v>5144</v>
      </c>
      <c r="B49" s="838">
        <v>2</v>
      </c>
      <c r="C49" s="839">
        <v>2.96</v>
      </c>
      <c r="D49" s="840">
        <v>9.5</v>
      </c>
      <c r="E49" s="843">
        <v>2</v>
      </c>
      <c r="F49" s="823">
        <v>1.99</v>
      </c>
      <c r="G49" s="824">
        <v>8</v>
      </c>
      <c r="H49" s="819">
        <v>3</v>
      </c>
      <c r="I49" s="820">
        <v>2.99</v>
      </c>
      <c r="J49" s="829">
        <v>6.3</v>
      </c>
      <c r="K49" s="825">
        <v>1</v>
      </c>
      <c r="L49" s="822">
        <v>2</v>
      </c>
      <c r="M49" s="822">
        <v>18</v>
      </c>
      <c r="N49" s="826">
        <v>6</v>
      </c>
      <c r="O49" s="822" t="s">
        <v>5061</v>
      </c>
      <c r="P49" s="841" t="s">
        <v>5145</v>
      </c>
      <c r="Q49" s="827">
        <f t="shared" si="0"/>
        <v>1</v>
      </c>
      <c r="R49" s="827">
        <f t="shared" si="0"/>
        <v>3.0000000000000249E-2</v>
      </c>
      <c r="S49" s="838">
        <f t="shared" si="1"/>
        <v>18</v>
      </c>
      <c r="T49" s="838">
        <f t="shared" si="2"/>
        <v>18.899999999999999</v>
      </c>
      <c r="U49" s="838">
        <f t="shared" si="3"/>
        <v>0.89999999999999858</v>
      </c>
      <c r="V49" s="842">
        <f t="shared" si="4"/>
        <v>1.0499999999999998</v>
      </c>
      <c r="W49" s="828">
        <v>4</v>
      </c>
    </row>
    <row r="50" spans="1:23" ht="14.4" customHeight="1" x14ac:dyDescent="0.3">
      <c r="A50" s="890" t="s">
        <v>5146</v>
      </c>
      <c r="B50" s="874">
        <v>1</v>
      </c>
      <c r="C50" s="875">
        <v>1.72</v>
      </c>
      <c r="D50" s="844">
        <v>8</v>
      </c>
      <c r="E50" s="876"/>
      <c r="F50" s="877"/>
      <c r="G50" s="830"/>
      <c r="H50" s="878"/>
      <c r="I50" s="879"/>
      <c r="J50" s="836"/>
      <c r="K50" s="880">
        <v>1.72</v>
      </c>
      <c r="L50" s="881">
        <v>3</v>
      </c>
      <c r="M50" s="881">
        <v>27</v>
      </c>
      <c r="N50" s="882">
        <v>9</v>
      </c>
      <c r="O50" s="881" t="s">
        <v>5061</v>
      </c>
      <c r="P50" s="883" t="s">
        <v>5145</v>
      </c>
      <c r="Q50" s="884">
        <f t="shared" si="0"/>
        <v>-1</v>
      </c>
      <c r="R50" s="884">
        <f t="shared" si="0"/>
        <v>-1.72</v>
      </c>
      <c r="S50" s="874" t="str">
        <f t="shared" si="1"/>
        <v/>
      </c>
      <c r="T50" s="874" t="str">
        <f t="shared" si="2"/>
        <v/>
      </c>
      <c r="U50" s="874" t="str">
        <f t="shared" si="3"/>
        <v/>
      </c>
      <c r="V50" s="885" t="str">
        <f t="shared" si="4"/>
        <v/>
      </c>
      <c r="W50" s="832"/>
    </row>
    <row r="51" spans="1:23" ht="14.4" customHeight="1" x14ac:dyDescent="0.3">
      <c r="A51" s="890" t="s">
        <v>5147</v>
      </c>
      <c r="B51" s="874">
        <v>1</v>
      </c>
      <c r="C51" s="875">
        <v>3.18</v>
      </c>
      <c r="D51" s="844">
        <v>29</v>
      </c>
      <c r="E51" s="876"/>
      <c r="F51" s="877"/>
      <c r="G51" s="830"/>
      <c r="H51" s="878">
        <v>1</v>
      </c>
      <c r="I51" s="879">
        <v>3.18</v>
      </c>
      <c r="J51" s="836">
        <v>8</v>
      </c>
      <c r="K51" s="880">
        <v>3.18</v>
      </c>
      <c r="L51" s="881">
        <v>4</v>
      </c>
      <c r="M51" s="881">
        <v>39</v>
      </c>
      <c r="N51" s="882">
        <v>13</v>
      </c>
      <c r="O51" s="881" t="s">
        <v>5061</v>
      </c>
      <c r="P51" s="883" t="s">
        <v>5145</v>
      </c>
      <c r="Q51" s="884">
        <f t="shared" si="0"/>
        <v>0</v>
      </c>
      <c r="R51" s="884">
        <f t="shared" si="0"/>
        <v>0</v>
      </c>
      <c r="S51" s="874">
        <f t="shared" si="1"/>
        <v>13</v>
      </c>
      <c r="T51" s="874">
        <f t="shared" si="2"/>
        <v>8</v>
      </c>
      <c r="U51" s="874">
        <f t="shared" si="3"/>
        <v>-5</v>
      </c>
      <c r="V51" s="885">
        <f t="shared" si="4"/>
        <v>0.61538461538461542</v>
      </c>
      <c r="W51" s="832"/>
    </row>
    <row r="52" spans="1:23" ht="14.4" customHeight="1" x14ac:dyDescent="0.3">
      <c r="A52" s="889" t="s">
        <v>5148</v>
      </c>
      <c r="B52" s="838">
        <v>2</v>
      </c>
      <c r="C52" s="839">
        <v>2.97</v>
      </c>
      <c r="D52" s="840">
        <v>18.5</v>
      </c>
      <c r="E52" s="843">
        <v>1</v>
      </c>
      <c r="F52" s="823">
        <v>1.1499999999999999</v>
      </c>
      <c r="G52" s="824">
        <v>8</v>
      </c>
      <c r="H52" s="819">
        <v>3</v>
      </c>
      <c r="I52" s="820">
        <v>3.44</v>
      </c>
      <c r="J52" s="821">
        <v>5.7</v>
      </c>
      <c r="K52" s="825">
        <v>1.1499999999999999</v>
      </c>
      <c r="L52" s="822">
        <v>2</v>
      </c>
      <c r="M52" s="822">
        <v>18</v>
      </c>
      <c r="N52" s="826">
        <v>6</v>
      </c>
      <c r="O52" s="822" t="s">
        <v>5061</v>
      </c>
      <c r="P52" s="841" t="s">
        <v>5149</v>
      </c>
      <c r="Q52" s="827">
        <f t="shared" si="0"/>
        <v>1</v>
      </c>
      <c r="R52" s="827">
        <f t="shared" si="0"/>
        <v>0.46999999999999975</v>
      </c>
      <c r="S52" s="838">
        <f t="shared" si="1"/>
        <v>18</v>
      </c>
      <c r="T52" s="838">
        <f t="shared" si="2"/>
        <v>17.100000000000001</v>
      </c>
      <c r="U52" s="838">
        <f t="shared" si="3"/>
        <v>-0.89999999999999858</v>
      </c>
      <c r="V52" s="842">
        <f t="shared" si="4"/>
        <v>0.95000000000000007</v>
      </c>
      <c r="W52" s="828"/>
    </row>
    <row r="53" spans="1:23" ht="14.4" customHeight="1" x14ac:dyDescent="0.3">
      <c r="A53" s="890" t="s">
        <v>5150</v>
      </c>
      <c r="B53" s="874">
        <v>1</v>
      </c>
      <c r="C53" s="875">
        <v>1.66</v>
      </c>
      <c r="D53" s="844">
        <v>8</v>
      </c>
      <c r="E53" s="876"/>
      <c r="F53" s="877"/>
      <c r="G53" s="830"/>
      <c r="H53" s="878"/>
      <c r="I53" s="879"/>
      <c r="J53" s="836"/>
      <c r="K53" s="880">
        <v>1.66</v>
      </c>
      <c r="L53" s="881">
        <v>3</v>
      </c>
      <c r="M53" s="881">
        <v>27</v>
      </c>
      <c r="N53" s="882">
        <v>9</v>
      </c>
      <c r="O53" s="881" t="s">
        <v>5061</v>
      </c>
      <c r="P53" s="883" t="s">
        <v>5151</v>
      </c>
      <c r="Q53" s="884">
        <f t="shared" si="0"/>
        <v>-1</v>
      </c>
      <c r="R53" s="884">
        <f t="shared" si="0"/>
        <v>-1.66</v>
      </c>
      <c r="S53" s="874" t="str">
        <f t="shared" si="1"/>
        <v/>
      </c>
      <c r="T53" s="874" t="str">
        <f t="shared" si="2"/>
        <v/>
      </c>
      <c r="U53" s="874" t="str">
        <f t="shared" si="3"/>
        <v/>
      </c>
      <c r="V53" s="885" t="str">
        <f t="shared" si="4"/>
        <v/>
      </c>
      <c r="W53" s="832"/>
    </row>
    <row r="54" spans="1:23" ht="14.4" customHeight="1" x14ac:dyDescent="0.3">
      <c r="A54" s="889" t="s">
        <v>5152</v>
      </c>
      <c r="B54" s="838">
        <v>4</v>
      </c>
      <c r="C54" s="839">
        <v>4.18</v>
      </c>
      <c r="D54" s="840">
        <v>6.8</v>
      </c>
      <c r="E54" s="819">
        <v>6</v>
      </c>
      <c r="F54" s="820">
        <v>3.4</v>
      </c>
      <c r="G54" s="821">
        <v>5.3</v>
      </c>
      <c r="H54" s="822">
        <v>1</v>
      </c>
      <c r="I54" s="823">
        <v>0.42</v>
      </c>
      <c r="J54" s="829">
        <v>11</v>
      </c>
      <c r="K54" s="825">
        <v>0.42</v>
      </c>
      <c r="L54" s="822">
        <v>2</v>
      </c>
      <c r="M54" s="822">
        <v>15</v>
      </c>
      <c r="N54" s="826">
        <v>5</v>
      </c>
      <c r="O54" s="822" t="s">
        <v>5061</v>
      </c>
      <c r="P54" s="841" t="s">
        <v>5153</v>
      </c>
      <c r="Q54" s="827">
        <f t="shared" si="0"/>
        <v>-3</v>
      </c>
      <c r="R54" s="827">
        <f t="shared" si="0"/>
        <v>-3.76</v>
      </c>
      <c r="S54" s="838">
        <f t="shared" si="1"/>
        <v>5</v>
      </c>
      <c r="T54" s="838">
        <f t="shared" si="2"/>
        <v>11</v>
      </c>
      <c r="U54" s="838">
        <f t="shared" si="3"/>
        <v>6</v>
      </c>
      <c r="V54" s="842">
        <f t="shared" si="4"/>
        <v>2.2000000000000002</v>
      </c>
      <c r="W54" s="828">
        <v>6</v>
      </c>
    </row>
    <row r="55" spans="1:23" ht="14.4" customHeight="1" x14ac:dyDescent="0.3">
      <c r="A55" s="890" t="s">
        <v>5154</v>
      </c>
      <c r="B55" s="874">
        <v>1</v>
      </c>
      <c r="C55" s="875">
        <v>0.55000000000000004</v>
      </c>
      <c r="D55" s="844">
        <v>3</v>
      </c>
      <c r="E55" s="878">
        <v>1</v>
      </c>
      <c r="F55" s="879">
        <v>0.55000000000000004</v>
      </c>
      <c r="G55" s="836">
        <v>8</v>
      </c>
      <c r="H55" s="881"/>
      <c r="I55" s="877"/>
      <c r="J55" s="830"/>
      <c r="K55" s="880">
        <v>0.55000000000000004</v>
      </c>
      <c r="L55" s="881">
        <v>2</v>
      </c>
      <c r="M55" s="881">
        <v>18</v>
      </c>
      <c r="N55" s="882">
        <v>6</v>
      </c>
      <c r="O55" s="881" t="s">
        <v>5061</v>
      </c>
      <c r="P55" s="883" t="s">
        <v>5155</v>
      </c>
      <c r="Q55" s="884">
        <f t="shared" si="0"/>
        <v>-1</v>
      </c>
      <c r="R55" s="884">
        <f t="shared" si="0"/>
        <v>-0.55000000000000004</v>
      </c>
      <c r="S55" s="874" t="str">
        <f t="shared" si="1"/>
        <v/>
      </c>
      <c r="T55" s="874" t="str">
        <f t="shared" si="2"/>
        <v/>
      </c>
      <c r="U55" s="874" t="str">
        <f t="shared" si="3"/>
        <v/>
      </c>
      <c r="V55" s="885" t="str">
        <f t="shared" si="4"/>
        <v/>
      </c>
      <c r="W55" s="832"/>
    </row>
    <row r="56" spans="1:23" ht="14.4" customHeight="1" x14ac:dyDescent="0.3">
      <c r="A56" s="890" t="s">
        <v>5156</v>
      </c>
      <c r="B56" s="874"/>
      <c r="C56" s="875"/>
      <c r="D56" s="844"/>
      <c r="E56" s="878">
        <v>1</v>
      </c>
      <c r="F56" s="879">
        <v>1.78</v>
      </c>
      <c r="G56" s="836">
        <v>47</v>
      </c>
      <c r="H56" s="881"/>
      <c r="I56" s="877"/>
      <c r="J56" s="830"/>
      <c r="K56" s="880">
        <v>0.76</v>
      </c>
      <c r="L56" s="881">
        <v>3</v>
      </c>
      <c r="M56" s="881">
        <v>27</v>
      </c>
      <c r="N56" s="882">
        <v>9</v>
      </c>
      <c r="O56" s="881" t="s">
        <v>5061</v>
      </c>
      <c r="P56" s="883" t="s">
        <v>5157</v>
      </c>
      <c r="Q56" s="884">
        <f t="shared" si="0"/>
        <v>0</v>
      </c>
      <c r="R56" s="884">
        <f t="shared" si="0"/>
        <v>0</v>
      </c>
      <c r="S56" s="874" t="str">
        <f t="shared" si="1"/>
        <v/>
      </c>
      <c r="T56" s="874" t="str">
        <f t="shared" si="2"/>
        <v/>
      </c>
      <c r="U56" s="874" t="str">
        <f t="shared" si="3"/>
        <v/>
      </c>
      <c r="V56" s="885" t="str">
        <f t="shared" si="4"/>
        <v/>
      </c>
      <c r="W56" s="832"/>
    </row>
    <row r="57" spans="1:23" ht="14.4" customHeight="1" x14ac:dyDescent="0.3">
      <c r="A57" s="889" t="s">
        <v>5158</v>
      </c>
      <c r="B57" s="838"/>
      <c r="C57" s="839"/>
      <c r="D57" s="840"/>
      <c r="E57" s="843">
        <v>1</v>
      </c>
      <c r="F57" s="823">
        <v>0.39</v>
      </c>
      <c r="G57" s="824">
        <v>2</v>
      </c>
      <c r="H57" s="819">
        <v>1</v>
      </c>
      <c r="I57" s="820">
        <v>0.39</v>
      </c>
      <c r="J57" s="821">
        <v>2</v>
      </c>
      <c r="K57" s="825">
        <v>0.39</v>
      </c>
      <c r="L57" s="822">
        <v>2</v>
      </c>
      <c r="M57" s="822">
        <v>15</v>
      </c>
      <c r="N57" s="826">
        <v>5</v>
      </c>
      <c r="O57" s="822" t="s">
        <v>5061</v>
      </c>
      <c r="P57" s="841" t="s">
        <v>5159</v>
      </c>
      <c r="Q57" s="827">
        <f t="shared" si="0"/>
        <v>1</v>
      </c>
      <c r="R57" s="827">
        <f t="shared" si="0"/>
        <v>0.39</v>
      </c>
      <c r="S57" s="838">
        <f t="shared" si="1"/>
        <v>5</v>
      </c>
      <c r="T57" s="838">
        <f t="shared" si="2"/>
        <v>2</v>
      </c>
      <c r="U57" s="838">
        <f t="shared" si="3"/>
        <v>-3</v>
      </c>
      <c r="V57" s="842">
        <f t="shared" si="4"/>
        <v>0.4</v>
      </c>
      <c r="W57" s="828"/>
    </row>
    <row r="58" spans="1:23" ht="14.4" customHeight="1" x14ac:dyDescent="0.3">
      <c r="A58" s="890" t="s">
        <v>5160</v>
      </c>
      <c r="B58" s="874"/>
      <c r="C58" s="875"/>
      <c r="D58" s="844"/>
      <c r="E58" s="876"/>
      <c r="F58" s="877"/>
      <c r="G58" s="830"/>
      <c r="H58" s="878">
        <v>1</v>
      </c>
      <c r="I58" s="879">
        <v>1.1200000000000001</v>
      </c>
      <c r="J58" s="836">
        <v>9</v>
      </c>
      <c r="K58" s="880">
        <v>1.1200000000000001</v>
      </c>
      <c r="L58" s="881">
        <v>3</v>
      </c>
      <c r="M58" s="881">
        <v>27</v>
      </c>
      <c r="N58" s="882">
        <v>9</v>
      </c>
      <c r="O58" s="881" t="s">
        <v>5061</v>
      </c>
      <c r="P58" s="883" t="s">
        <v>5161</v>
      </c>
      <c r="Q58" s="884">
        <f t="shared" si="0"/>
        <v>1</v>
      </c>
      <c r="R58" s="884">
        <f t="shared" si="0"/>
        <v>1.1200000000000001</v>
      </c>
      <c r="S58" s="874">
        <f t="shared" si="1"/>
        <v>9</v>
      </c>
      <c r="T58" s="874">
        <f t="shared" si="2"/>
        <v>9</v>
      </c>
      <c r="U58" s="874">
        <f t="shared" si="3"/>
        <v>0</v>
      </c>
      <c r="V58" s="885">
        <f t="shared" si="4"/>
        <v>1</v>
      </c>
      <c r="W58" s="832"/>
    </row>
    <row r="59" spans="1:23" ht="14.4" customHeight="1" x14ac:dyDescent="0.3">
      <c r="A59" s="889" t="s">
        <v>5162</v>
      </c>
      <c r="B59" s="838">
        <v>5</v>
      </c>
      <c r="C59" s="839">
        <v>3.62</v>
      </c>
      <c r="D59" s="840">
        <v>6</v>
      </c>
      <c r="E59" s="843">
        <v>7</v>
      </c>
      <c r="F59" s="823">
        <v>6.59</v>
      </c>
      <c r="G59" s="824">
        <v>4.5999999999999996</v>
      </c>
      <c r="H59" s="819">
        <v>5</v>
      </c>
      <c r="I59" s="820">
        <v>7.1</v>
      </c>
      <c r="J59" s="829">
        <v>8.8000000000000007</v>
      </c>
      <c r="K59" s="825">
        <v>0.4</v>
      </c>
      <c r="L59" s="822">
        <v>1</v>
      </c>
      <c r="M59" s="822">
        <v>12</v>
      </c>
      <c r="N59" s="826">
        <v>4</v>
      </c>
      <c r="O59" s="822" t="s">
        <v>5061</v>
      </c>
      <c r="P59" s="841" t="s">
        <v>5163</v>
      </c>
      <c r="Q59" s="827">
        <f t="shared" si="0"/>
        <v>0</v>
      </c>
      <c r="R59" s="827">
        <f t="shared" si="0"/>
        <v>3.4799999999999995</v>
      </c>
      <c r="S59" s="838">
        <f t="shared" si="1"/>
        <v>20</v>
      </c>
      <c r="T59" s="838">
        <f t="shared" si="2"/>
        <v>44</v>
      </c>
      <c r="U59" s="838">
        <f t="shared" si="3"/>
        <v>24</v>
      </c>
      <c r="V59" s="842">
        <f t="shared" si="4"/>
        <v>2.2000000000000002</v>
      </c>
      <c r="W59" s="828">
        <v>25</v>
      </c>
    </row>
    <row r="60" spans="1:23" ht="14.4" customHeight="1" x14ac:dyDescent="0.3">
      <c r="A60" s="890" t="s">
        <v>5164</v>
      </c>
      <c r="B60" s="874"/>
      <c r="C60" s="875"/>
      <c r="D60" s="844"/>
      <c r="E60" s="876">
        <v>1</v>
      </c>
      <c r="F60" s="877">
        <v>1.51</v>
      </c>
      <c r="G60" s="830">
        <v>26</v>
      </c>
      <c r="H60" s="878"/>
      <c r="I60" s="879"/>
      <c r="J60" s="836"/>
      <c r="K60" s="880">
        <v>0.6</v>
      </c>
      <c r="L60" s="881">
        <v>2</v>
      </c>
      <c r="M60" s="881">
        <v>18</v>
      </c>
      <c r="N60" s="882">
        <v>6</v>
      </c>
      <c r="O60" s="881" t="s">
        <v>5061</v>
      </c>
      <c r="P60" s="883" t="s">
        <v>5165</v>
      </c>
      <c r="Q60" s="884">
        <f t="shared" si="0"/>
        <v>0</v>
      </c>
      <c r="R60" s="884">
        <f t="shared" si="0"/>
        <v>0</v>
      </c>
      <c r="S60" s="874" t="str">
        <f t="shared" si="1"/>
        <v/>
      </c>
      <c r="T60" s="874" t="str">
        <f t="shared" si="2"/>
        <v/>
      </c>
      <c r="U60" s="874" t="str">
        <f t="shared" si="3"/>
        <v/>
      </c>
      <c r="V60" s="885" t="str">
        <f t="shared" si="4"/>
        <v/>
      </c>
      <c r="W60" s="832"/>
    </row>
    <row r="61" spans="1:23" ht="14.4" customHeight="1" x14ac:dyDescent="0.3">
      <c r="A61" s="890" t="s">
        <v>5166</v>
      </c>
      <c r="B61" s="874"/>
      <c r="C61" s="875"/>
      <c r="D61" s="844"/>
      <c r="E61" s="876"/>
      <c r="F61" s="877"/>
      <c r="G61" s="830"/>
      <c r="H61" s="878">
        <v>3</v>
      </c>
      <c r="I61" s="879">
        <v>4.17</v>
      </c>
      <c r="J61" s="836">
        <v>6.7</v>
      </c>
      <c r="K61" s="880">
        <v>1.0900000000000001</v>
      </c>
      <c r="L61" s="881">
        <v>3</v>
      </c>
      <c r="M61" s="881">
        <v>24</v>
      </c>
      <c r="N61" s="882">
        <v>8</v>
      </c>
      <c r="O61" s="881" t="s">
        <v>5061</v>
      </c>
      <c r="P61" s="883" t="s">
        <v>5167</v>
      </c>
      <c r="Q61" s="884">
        <f t="shared" si="0"/>
        <v>3</v>
      </c>
      <c r="R61" s="884">
        <f t="shared" si="0"/>
        <v>4.17</v>
      </c>
      <c r="S61" s="874">
        <f t="shared" si="1"/>
        <v>24</v>
      </c>
      <c r="T61" s="874">
        <f t="shared" si="2"/>
        <v>20.100000000000001</v>
      </c>
      <c r="U61" s="874">
        <f t="shared" si="3"/>
        <v>-3.8999999999999986</v>
      </c>
      <c r="V61" s="885">
        <f t="shared" si="4"/>
        <v>0.83750000000000002</v>
      </c>
      <c r="W61" s="832"/>
    </row>
    <row r="62" spans="1:23" ht="14.4" customHeight="1" x14ac:dyDescent="0.3">
      <c r="A62" s="889" t="s">
        <v>5168</v>
      </c>
      <c r="B62" s="838">
        <v>2</v>
      </c>
      <c r="C62" s="839">
        <v>0.78</v>
      </c>
      <c r="D62" s="840">
        <v>8</v>
      </c>
      <c r="E62" s="843">
        <v>3</v>
      </c>
      <c r="F62" s="823">
        <v>1.33</v>
      </c>
      <c r="G62" s="824">
        <v>5</v>
      </c>
      <c r="H62" s="819">
        <v>3</v>
      </c>
      <c r="I62" s="820">
        <v>1.22</v>
      </c>
      <c r="J62" s="829">
        <v>7</v>
      </c>
      <c r="K62" s="825">
        <v>0.39</v>
      </c>
      <c r="L62" s="822">
        <v>2</v>
      </c>
      <c r="M62" s="822">
        <v>15</v>
      </c>
      <c r="N62" s="826">
        <v>5</v>
      </c>
      <c r="O62" s="822" t="s">
        <v>5061</v>
      </c>
      <c r="P62" s="841" t="s">
        <v>5169</v>
      </c>
      <c r="Q62" s="827">
        <f t="shared" si="0"/>
        <v>1</v>
      </c>
      <c r="R62" s="827">
        <f t="shared" si="0"/>
        <v>0.43999999999999995</v>
      </c>
      <c r="S62" s="838">
        <f t="shared" si="1"/>
        <v>15</v>
      </c>
      <c r="T62" s="838">
        <f t="shared" si="2"/>
        <v>21</v>
      </c>
      <c r="U62" s="838">
        <f t="shared" si="3"/>
        <v>6</v>
      </c>
      <c r="V62" s="842">
        <f t="shared" si="4"/>
        <v>1.4</v>
      </c>
      <c r="W62" s="828">
        <v>6</v>
      </c>
    </row>
    <row r="63" spans="1:23" ht="14.4" customHeight="1" x14ac:dyDescent="0.3">
      <c r="A63" s="889" t="s">
        <v>5170</v>
      </c>
      <c r="B63" s="838">
        <v>4</v>
      </c>
      <c r="C63" s="839">
        <v>1.52</v>
      </c>
      <c r="D63" s="840">
        <v>6</v>
      </c>
      <c r="E63" s="819">
        <v>10</v>
      </c>
      <c r="F63" s="820">
        <v>3.8</v>
      </c>
      <c r="G63" s="821">
        <v>6</v>
      </c>
      <c r="H63" s="822">
        <v>6</v>
      </c>
      <c r="I63" s="823">
        <v>2.2799999999999998</v>
      </c>
      <c r="J63" s="829">
        <v>5.5</v>
      </c>
      <c r="K63" s="825">
        <v>0.38</v>
      </c>
      <c r="L63" s="822">
        <v>2</v>
      </c>
      <c r="M63" s="822">
        <v>15</v>
      </c>
      <c r="N63" s="826">
        <v>5</v>
      </c>
      <c r="O63" s="822" t="s">
        <v>5061</v>
      </c>
      <c r="P63" s="841" t="s">
        <v>5171</v>
      </c>
      <c r="Q63" s="827">
        <f t="shared" si="0"/>
        <v>2</v>
      </c>
      <c r="R63" s="827">
        <f t="shared" si="0"/>
        <v>0.75999999999999979</v>
      </c>
      <c r="S63" s="838">
        <f t="shared" si="1"/>
        <v>30</v>
      </c>
      <c r="T63" s="838">
        <f t="shared" si="2"/>
        <v>33</v>
      </c>
      <c r="U63" s="838">
        <f t="shared" si="3"/>
        <v>3</v>
      </c>
      <c r="V63" s="842">
        <f t="shared" si="4"/>
        <v>1.1000000000000001</v>
      </c>
      <c r="W63" s="828">
        <v>5</v>
      </c>
    </row>
    <row r="64" spans="1:23" ht="14.4" customHeight="1" x14ac:dyDescent="0.3">
      <c r="A64" s="890" t="s">
        <v>5172</v>
      </c>
      <c r="B64" s="874"/>
      <c r="C64" s="875"/>
      <c r="D64" s="844"/>
      <c r="E64" s="878">
        <v>2</v>
      </c>
      <c r="F64" s="879">
        <v>1.97</v>
      </c>
      <c r="G64" s="836">
        <v>18</v>
      </c>
      <c r="H64" s="881"/>
      <c r="I64" s="877"/>
      <c r="J64" s="830"/>
      <c r="K64" s="880">
        <v>0.55000000000000004</v>
      </c>
      <c r="L64" s="881">
        <v>2</v>
      </c>
      <c r="M64" s="881">
        <v>18</v>
      </c>
      <c r="N64" s="882">
        <v>6</v>
      </c>
      <c r="O64" s="881" t="s">
        <v>5061</v>
      </c>
      <c r="P64" s="883" t="s">
        <v>5173</v>
      </c>
      <c r="Q64" s="884">
        <f t="shared" si="0"/>
        <v>0</v>
      </c>
      <c r="R64" s="884">
        <f t="shared" si="0"/>
        <v>0</v>
      </c>
      <c r="S64" s="874" t="str">
        <f t="shared" si="1"/>
        <v/>
      </c>
      <c r="T64" s="874" t="str">
        <f t="shared" si="2"/>
        <v/>
      </c>
      <c r="U64" s="874" t="str">
        <f t="shared" si="3"/>
        <v/>
      </c>
      <c r="V64" s="885" t="str">
        <f t="shared" si="4"/>
        <v/>
      </c>
      <c r="W64" s="832"/>
    </row>
    <row r="65" spans="1:23" ht="14.4" customHeight="1" x14ac:dyDescent="0.3">
      <c r="A65" s="889" t="s">
        <v>5174</v>
      </c>
      <c r="B65" s="833">
        <v>4</v>
      </c>
      <c r="C65" s="834">
        <v>2.94</v>
      </c>
      <c r="D65" s="835">
        <v>10.3</v>
      </c>
      <c r="E65" s="843"/>
      <c r="F65" s="823"/>
      <c r="G65" s="824"/>
      <c r="H65" s="822">
        <v>1</v>
      </c>
      <c r="I65" s="823">
        <v>0.73</v>
      </c>
      <c r="J65" s="829">
        <v>13</v>
      </c>
      <c r="K65" s="825">
        <v>0.73</v>
      </c>
      <c r="L65" s="822">
        <v>3</v>
      </c>
      <c r="M65" s="822">
        <v>24</v>
      </c>
      <c r="N65" s="826">
        <v>8</v>
      </c>
      <c r="O65" s="822" t="s">
        <v>5061</v>
      </c>
      <c r="P65" s="841" t="s">
        <v>5175</v>
      </c>
      <c r="Q65" s="827">
        <f t="shared" si="0"/>
        <v>-3</v>
      </c>
      <c r="R65" s="827">
        <f t="shared" si="0"/>
        <v>-2.21</v>
      </c>
      <c r="S65" s="838">
        <f t="shared" si="1"/>
        <v>8</v>
      </c>
      <c r="T65" s="838">
        <f t="shared" si="2"/>
        <v>13</v>
      </c>
      <c r="U65" s="838">
        <f t="shared" si="3"/>
        <v>5</v>
      </c>
      <c r="V65" s="842">
        <f t="shared" si="4"/>
        <v>1.625</v>
      </c>
      <c r="W65" s="828">
        <v>5</v>
      </c>
    </row>
    <row r="66" spans="1:23" ht="14.4" customHeight="1" x14ac:dyDescent="0.3">
      <c r="A66" s="890" t="s">
        <v>5176</v>
      </c>
      <c r="B66" s="886"/>
      <c r="C66" s="887"/>
      <c r="D66" s="837"/>
      <c r="E66" s="876">
        <v>1</v>
      </c>
      <c r="F66" s="877">
        <v>0.87</v>
      </c>
      <c r="G66" s="830">
        <v>11</v>
      </c>
      <c r="H66" s="881"/>
      <c r="I66" s="877"/>
      <c r="J66" s="830"/>
      <c r="K66" s="880">
        <v>0.87</v>
      </c>
      <c r="L66" s="881">
        <v>3</v>
      </c>
      <c r="M66" s="881">
        <v>30</v>
      </c>
      <c r="N66" s="882">
        <v>10</v>
      </c>
      <c r="O66" s="881" t="s">
        <v>5061</v>
      </c>
      <c r="P66" s="883" t="s">
        <v>5177</v>
      </c>
      <c r="Q66" s="884">
        <f t="shared" si="0"/>
        <v>0</v>
      </c>
      <c r="R66" s="884">
        <f t="shared" si="0"/>
        <v>0</v>
      </c>
      <c r="S66" s="874" t="str">
        <f t="shared" si="1"/>
        <v/>
      </c>
      <c r="T66" s="874" t="str">
        <f t="shared" si="2"/>
        <v/>
      </c>
      <c r="U66" s="874" t="str">
        <f t="shared" si="3"/>
        <v/>
      </c>
      <c r="V66" s="885" t="str">
        <f t="shared" si="4"/>
        <v/>
      </c>
      <c r="W66" s="832"/>
    </row>
    <row r="67" spans="1:23" ht="14.4" customHeight="1" x14ac:dyDescent="0.3">
      <c r="A67" s="889" t="s">
        <v>5178</v>
      </c>
      <c r="B67" s="838"/>
      <c r="C67" s="839"/>
      <c r="D67" s="840"/>
      <c r="E67" s="843"/>
      <c r="F67" s="823"/>
      <c r="G67" s="824"/>
      <c r="H67" s="819">
        <v>1</v>
      </c>
      <c r="I67" s="820">
        <v>0.28000000000000003</v>
      </c>
      <c r="J67" s="821">
        <v>3</v>
      </c>
      <c r="K67" s="825">
        <v>0.28000000000000003</v>
      </c>
      <c r="L67" s="822">
        <v>1</v>
      </c>
      <c r="M67" s="822">
        <v>12</v>
      </c>
      <c r="N67" s="826">
        <v>4</v>
      </c>
      <c r="O67" s="822" t="s">
        <v>5061</v>
      </c>
      <c r="P67" s="841" t="s">
        <v>5179</v>
      </c>
      <c r="Q67" s="827">
        <f t="shared" si="0"/>
        <v>1</v>
      </c>
      <c r="R67" s="827">
        <f t="shared" si="0"/>
        <v>0.28000000000000003</v>
      </c>
      <c r="S67" s="838">
        <f t="shared" si="1"/>
        <v>4</v>
      </c>
      <c r="T67" s="838">
        <f t="shared" si="2"/>
        <v>3</v>
      </c>
      <c r="U67" s="838">
        <f t="shared" si="3"/>
        <v>-1</v>
      </c>
      <c r="V67" s="842">
        <f t="shared" si="4"/>
        <v>0.75</v>
      </c>
      <c r="W67" s="828"/>
    </row>
    <row r="68" spans="1:23" ht="14.4" customHeight="1" x14ac:dyDescent="0.3">
      <c r="A68" s="889" t="s">
        <v>5180</v>
      </c>
      <c r="B68" s="838">
        <v>6</v>
      </c>
      <c r="C68" s="839">
        <v>2.33</v>
      </c>
      <c r="D68" s="840">
        <v>2.2000000000000002</v>
      </c>
      <c r="E68" s="843">
        <v>9</v>
      </c>
      <c r="F68" s="823">
        <v>2.77</v>
      </c>
      <c r="G68" s="824">
        <v>3.6</v>
      </c>
      <c r="H68" s="819">
        <v>11</v>
      </c>
      <c r="I68" s="820">
        <v>3.97</v>
      </c>
      <c r="J68" s="829">
        <v>5.4</v>
      </c>
      <c r="K68" s="825">
        <v>0.31</v>
      </c>
      <c r="L68" s="822">
        <v>1</v>
      </c>
      <c r="M68" s="822">
        <v>12</v>
      </c>
      <c r="N68" s="826">
        <v>4</v>
      </c>
      <c r="O68" s="822" t="s">
        <v>5061</v>
      </c>
      <c r="P68" s="841" t="s">
        <v>5181</v>
      </c>
      <c r="Q68" s="827">
        <f t="shared" si="0"/>
        <v>5</v>
      </c>
      <c r="R68" s="827">
        <f t="shared" si="0"/>
        <v>1.6400000000000001</v>
      </c>
      <c r="S68" s="838">
        <f t="shared" si="1"/>
        <v>44</v>
      </c>
      <c r="T68" s="838">
        <f t="shared" si="2"/>
        <v>59.400000000000006</v>
      </c>
      <c r="U68" s="838">
        <f t="shared" si="3"/>
        <v>15.400000000000006</v>
      </c>
      <c r="V68" s="842">
        <f t="shared" si="4"/>
        <v>1.35</v>
      </c>
      <c r="W68" s="828">
        <v>23</v>
      </c>
    </row>
    <row r="69" spans="1:23" ht="14.4" customHeight="1" x14ac:dyDescent="0.3">
      <c r="A69" s="890" t="s">
        <v>5182</v>
      </c>
      <c r="B69" s="874">
        <v>2</v>
      </c>
      <c r="C69" s="875">
        <v>1.88</v>
      </c>
      <c r="D69" s="844">
        <v>3</v>
      </c>
      <c r="E69" s="876"/>
      <c r="F69" s="877"/>
      <c r="G69" s="830"/>
      <c r="H69" s="878"/>
      <c r="I69" s="879"/>
      <c r="J69" s="836"/>
      <c r="K69" s="880">
        <v>0.46</v>
      </c>
      <c r="L69" s="881">
        <v>2</v>
      </c>
      <c r="M69" s="881">
        <v>15</v>
      </c>
      <c r="N69" s="882">
        <v>5</v>
      </c>
      <c r="O69" s="881" t="s">
        <v>5061</v>
      </c>
      <c r="P69" s="883" t="s">
        <v>5183</v>
      </c>
      <c r="Q69" s="884">
        <f t="shared" si="0"/>
        <v>-2</v>
      </c>
      <c r="R69" s="884">
        <f t="shared" si="0"/>
        <v>-1.88</v>
      </c>
      <c r="S69" s="874" t="str">
        <f t="shared" si="1"/>
        <v/>
      </c>
      <c r="T69" s="874" t="str">
        <f t="shared" si="2"/>
        <v/>
      </c>
      <c r="U69" s="874" t="str">
        <f t="shared" si="3"/>
        <v/>
      </c>
      <c r="V69" s="885" t="str">
        <f t="shared" si="4"/>
        <v/>
      </c>
      <c r="W69" s="832"/>
    </row>
    <row r="70" spans="1:23" ht="14.4" customHeight="1" x14ac:dyDescent="0.3">
      <c r="A70" s="890" t="s">
        <v>5184</v>
      </c>
      <c r="B70" s="874"/>
      <c r="C70" s="875"/>
      <c r="D70" s="844"/>
      <c r="E70" s="876"/>
      <c r="F70" s="877"/>
      <c r="G70" s="830"/>
      <c r="H70" s="878">
        <v>1</v>
      </c>
      <c r="I70" s="879">
        <v>1.1399999999999999</v>
      </c>
      <c r="J70" s="831">
        <v>14</v>
      </c>
      <c r="K70" s="880">
        <v>0.86</v>
      </c>
      <c r="L70" s="881">
        <v>3</v>
      </c>
      <c r="M70" s="881">
        <v>27</v>
      </c>
      <c r="N70" s="882">
        <v>9</v>
      </c>
      <c r="O70" s="881" t="s">
        <v>5061</v>
      </c>
      <c r="P70" s="883" t="s">
        <v>5185</v>
      </c>
      <c r="Q70" s="884">
        <f t="shared" ref="Q70:R133" si="5">H70-B70</f>
        <v>1</v>
      </c>
      <c r="R70" s="884">
        <f t="shared" si="5"/>
        <v>1.1399999999999999</v>
      </c>
      <c r="S70" s="874">
        <f t="shared" ref="S70:S133" si="6">IF(H70=0,"",H70*N70)</f>
        <v>9</v>
      </c>
      <c r="T70" s="874">
        <f t="shared" ref="T70:T133" si="7">IF(H70=0,"",H70*J70)</f>
        <v>14</v>
      </c>
      <c r="U70" s="874">
        <f t="shared" ref="U70:U133" si="8">IF(H70=0,"",T70-S70)</f>
        <v>5</v>
      </c>
      <c r="V70" s="885">
        <f t="shared" ref="V70:V133" si="9">IF(H70=0,"",T70/S70)</f>
        <v>1.5555555555555556</v>
      </c>
      <c r="W70" s="832">
        <v>5</v>
      </c>
    </row>
    <row r="71" spans="1:23" ht="14.4" customHeight="1" x14ac:dyDescent="0.3">
      <c r="A71" s="889" t="s">
        <v>5186</v>
      </c>
      <c r="B71" s="838">
        <v>9</v>
      </c>
      <c r="C71" s="839">
        <v>37.340000000000003</v>
      </c>
      <c r="D71" s="840">
        <v>9</v>
      </c>
      <c r="E71" s="819">
        <v>14</v>
      </c>
      <c r="F71" s="820">
        <v>58.31</v>
      </c>
      <c r="G71" s="821">
        <v>10.8</v>
      </c>
      <c r="H71" s="822">
        <v>9</v>
      </c>
      <c r="I71" s="823">
        <v>37.340000000000003</v>
      </c>
      <c r="J71" s="824">
        <v>10.3</v>
      </c>
      <c r="K71" s="825">
        <v>4.1500000000000004</v>
      </c>
      <c r="L71" s="822">
        <v>4</v>
      </c>
      <c r="M71" s="822">
        <v>36</v>
      </c>
      <c r="N71" s="826">
        <v>12</v>
      </c>
      <c r="O71" s="822" t="s">
        <v>5061</v>
      </c>
      <c r="P71" s="841" t="s">
        <v>5187</v>
      </c>
      <c r="Q71" s="827">
        <f t="shared" si="5"/>
        <v>0</v>
      </c>
      <c r="R71" s="827">
        <f t="shared" si="5"/>
        <v>0</v>
      </c>
      <c r="S71" s="838">
        <f t="shared" si="6"/>
        <v>108</v>
      </c>
      <c r="T71" s="838">
        <f t="shared" si="7"/>
        <v>92.7</v>
      </c>
      <c r="U71" s="838">
        <f t="shared" si="8"/>
        <v>-15.299999999999997</v>
      </c>
      <c r="V71" s="842">
        <f t="shared" si="9"/>
        <v>0.85833333333333339</v>
      </c>
      <c r="W71" s="828">
        <v>3</v>
      </c>
    </row>
    <row r="72" spans="1:23" ht="14.4" customHeight="1" x14ac:dyDescent="0.3">
      <c r="A72" s="890" t="s">
        <v>5188</v>
      </c>
      <c r="B72" s="874">
        <v>6</v>
      </c>
      <c r="C72" s="875">
        <v>32.090000000000003</v>
      </c>
      <c r="D72" s="844">
        <v>11.8</v>
      </c>
      <c r="E72" s="878">
        <v>5</v>
      </c>
      <c r="F72" s="879">
        <v>26.74</v>
      </c>
      <c r="G72" s="836">
        <v>11</v>
      </c>
      <c r="H72" s="881">
        <v>8</v>
      </c>
      <c r="I72" s="877">
        <v>42.79</v>
      </c>
      <c r="J72" s="830">
        <v>10.1</v>
      </c>
      <c r="K72" s="880">
        <v>5.35</v>
      </c>
      <c r="L72" s="881">
        <v>5</v>
      </c>
      <c r="M72" s="881">
        <v>45</v>
      </c>
      <c r="N72" s="882">
        <v>15</v>
      </c>
      <c r="O72" s="881" t="s">
        <v>5061</v>
      </c>
      <c r="P72" s="883" t="s">
        <v>5189</v>
      </c>
      <c r="Q72" s="884">
        <f t="shared" si="5"/>
        <v>2</v>
      </c>
      <c r="R72" s="884">
        <f t="shared" si="5"/>
        <v>10.699999999999996</v>
      </c>
      <c r="S72" s="874">
        <f t="shared" si="6"/>
        <v>120</v>
      </c>
      <c r="T72" s="874">
        <f t="shared" si="7"/>
        <v>80.8</v>
      </c>
      <c r="U72" s="874">
        <f t="shared" si="8"/>
        <v>-39.200000000000003</v>
      </c>
      <c r="V72" s="885">
        <f t="shared" si="9"/>
        <v>0.67333333333333334</v>
      </c>
      <c r="W72" s="832">
        <v>1</v>
      </c>
    </row>
    <row r="73" spans="1:23" ht="14.4" customHeight="1" x14ac:dyDescent="0.3">
      <c r="A73" s="890" t="s">
        <v>5190</v>
      </c>
      <c r="B73" s="874">
        <v>5</v>
      </c>
      <c r="C73" s="875">
        <v>42.51</v>
      </c>
      <c r="D73" s="844">
        <v>16.600000000000001</v>
      </c>
      <c r="E73" s="878">
        <v>3</v>
      </c>
      <c r="F73" s="879">
        <v>25.5</v>
      </c>
      <c r="G73" s="836">
        <v>18</v>
      </c>
      <c r="H73" s="881">
        <v>4</v>
      </c>
      <c r="I73" s="877">
        <v>34.03</v>
      </c>
      <c r="J73" s="830">
        <v>17.5</v>
      </c>
      <c r="K73" s="880">
        <v>8.5</v>
      </c>
      <c r="L73" s="881">
        <v>7</v>
      </c>
      <c r="M73" s="881">
        <v>66</v>
      </c>
      <c r="N73" s="882">
        <v>22</v>
      </c>
      <c r="O73" s="881" t="s">
        <v>5061</v>
      </c>
      <c r="P73" s="883" t="s">
        <v>5191</v>
      </c>
      <c r="Q73" s="884">
        <f t="shared" si="5"/>
        <v>-1</v>
      </c>
      <c r="R73" s="884">
        <f t="shared" si="5"/>
        <v>-8.4799999999999969</v>
      </c>
      <c r="S73" s="874">
        <f t="shared" si="6"/>
        <v>88</v>
      </c>
      <c r="T73" s="874">
        <f t="shared" si="7"/>
        <v>70</v>
      </c>
      <c r="U73" s="874">
        <f t="shared" si="8"/>
        <v>-18</v>
      </c>
      <c r="V73" s="885">
        <f t="shared" si="9"/>
        <v>0.79545454545454541</v>
      </c>
      <c r="W73" s="832">
        <v>15</v>
      </c>
    </row>
    <row r="74" spans="1:23" ht="14.4" customHeight="1" x14ac:dyDescent="0.3">
      <c r="A74" s="889" t="s">
        <v>5192</v>
      </c>
      <c r="B74" s="833">
        <v>2</v>
      </c>
      <c r="C74" s="834">
        <v>6.87</v>
      </c>
      <c r="D74" s="835">
        <v>13</v>
      </c>
      <c r="E74" s="843">
        <v>2</v>
      </c>
      <c r="F74" s="823">
        <v>6.74</v>
      </c>
      <c r="G74" s="824">
        <v>12.5</v>
      </c>
      <c r="H74" s="822">
        <v>4</v>
      </c>
      <c r="I74" s="823">
        <v>13.51</v>
      </c>
      <c r="J74" s="824">
        <v>10</v>
      </c>
      <c r="K74" s="825">
        <v>3.37</v>
      </c>
      <c r="L74" s="822">
        <v>5</v>
      </c>
      <c r="M74" s="822">
        <v>45</v>
      </c>
      <c r="N74" s="826">
        <v>15</v>
      </c>
      <c r="O74" s="822" t="s">
        <v>5061</v>
      </c>
      <c r="P74" s="841" t="s">
        <v>5193</v>
      </c>
      <c r="Q74" s="827">
        <f t="shared" si="5"/>
        <v>2</v>
      </c>
      <c r="R74" s="827">
        <f t="shared" si="5"/>
        <v>6.64</v>
      </c>
      <c r="S74" s="838">
        <f t="shared" si="6"/>
        <v>60</v>
      </c>
      <c r="T74" s="838">
        <f t="shared" si="7"/>
        <v>40</v>
      </c>
      <c r="U74" s="838">
        <f t="shared" si="8"/>
        <v>-20</v>
      </c>
      <c r="V74" s="842">
        <f t="shared" si="9"/>
        <v>0.66666666666666663</v>
      </c>
      <c r="W74" s="828"/>
    </row>
    <row r="75" spans="1:23" ht="14.4" customHeight="1" x14ac:dyDescent="0.3">
      <c r="A75" s="890" t="s">
        <v>5194</v>
      </c>
      <c r="B75" s="886">
        <v>3</v>
      </c>
      <c r="C75" s="887">
        <v>11.97</v>
      </c>
      <c r="D75" s="837">
        <v>10</v>
      </c>
      <c r="E75" s="876"/>
      <c r="F75" s="877"/>
      <c r="G75" s="830"/>
      <c r="H75" s="881">
        <v>1</v>
      </c>
      <c r="I75" s="877">
        <v>3.99</v>
      </c>
      <c r="J75" s="830">
        <v>12</v>
      </c>
      <c r="K75" s="880">
        <v>3.99</v>
      </c>
      <c r="L75" s="881">
        <v>6</v>
      </c>
      <c r="M75" s="881">
        <v>57</v>
      </c>
      <c r="N75" s="882">
        <v>19</v>
      </c>
      <c r="O75" s="881" t="s">
        <v>5061</v>
      </c>
      <c r="P75" s="883" t="s">
        <v>5195</v>
      </c>
      <c r="Q75" s="884">
        <f t="shared" si="5"/>
        <v>-2</v>
      </c>
      <c r="R75" s="884">
        <f t="shared" si="5"/>
        <v>-7.98</v>
      </c>
      <c r="S75" s="874">
        <f t="shared" si="6"/>
        <v>19</v>
      </c>
      <c r="T75" s="874">
        <f t="shared" si="7"/>
        <v>12</v>
      </c>
      <c r="U75" s="874">
        <f t="shared" si="8"/>
        <v>-7</v>
      </c>
      <c r="V75" s="885">
        <f t="shared" si="9"/>
        <v>0.63157894736842102</v>
      </c>
      <c r="W75" s="832"/>
    </row>
    <row r="76" spans="1:23" ht="14.4" customHeight="1" x14ac:dyDescent="0.3">
      <c r="A76" s="890" t="s">
        <v>5196</v>
      </c>
      <c r="B76" s="886">
        <v>1</v>
      </c>
      <c r="C76" s="887">
        <v>5.74</v>
      </c>
      <c r="D76" s="837">
        <v>16</v>
      </c>
      <c r="E76" s="876"/>
      <c r="F76" s="877"/>
      <c r="G76" s="830"/>
      <c r="H76" s="881"/>
      <c r="I76" s="877"/>
      <c r="J76" s="830"/>
      <c r="K76" s="880">
        <v>5.74</v>
      </c>
      <c r="L76" s="881">
        <v>7</v>
      </c>
      <c r="M76" s="881">
        <v>63</v>
      </c>
      <c r="N76" s="882">
        <v>21</v>
      </c>
      <c r="O76" s="881" t="s">
        <v>5061</v>
      </c>
      <c r="P76" s="883" t="s">
        <v>5197</v>
      </c>
      <c r="Q76" s="884">
        <f t="shared" si="5"/>
        <v>-1</v>
      </c>
      <c r="R76" s="884">
        <f t="shared" si="5"/>
        <v>-5.74</v>
      </c>
      <c r="S76" s="874" t="str">
        <f t="shared" si="6"/>
        <v/>
      </c>
      <c r="T76" s="874" t="str">
        <f t="shared" si="7"/>
        <v/>
      </c>
      <c r="U76" s="874" t="str">
        <f t="shared" si="8"/>
        <v/>
      </c>
      <c r="V76" s="885" t="str">
        <f t="shared" si="9"/>
        <v/>
      </c>
      <c r="W76" s="832"/>
    </row>
    <row r="77" spans="1:23" ht="14.4" customHeight="1" x14ac:dyDescent="0.3">
      <c r="A77" s="889" t="s">
        <v>5198</v>
      </c>
      <c r="B77" s="838">
        <v>3</v>
      </c>
      <c r="C77" s="839">
        <v>4.57</v>
      </c>
      <c r="D77" s="840">
        <v>7.7</v>
      </c>
      <c r="E77" s="843">
        <v>1</v>
      </c>
      <c r="F77" s="823">
        <v>1.52</v>
      </c>
      <c r="G77" s="824">
        <v>6</v>
      </c>
      <c r="H77" s="819">
        <v>6</v>
      </c>
      <c r="I77" s="820">
        <v>9.14</v>
      </c>
      <c r="J77" s="821">
        <v>7.2</v>
      </c>
      <c r="K77" s="825">
        <v>1.52</v>
      </c>
      <c r="L77" s="822">
        <v>3</v>
      </c>
      <c r="M77" s="822">
        <v>27</v>
      </c>
      <c r="N77" s="826">
        <v>9</v>
      </c>
      <c r="O77" s="822" t="s">
        <v>5061</v>
      </c>
      <c r="P77" s="841" t="s">
        <v>5199</v>
      </c>
      <c r="Q77" s="827">
        <f t="shared" si="5"/>
        <v>3</v>
      </c>
      <c r="R77" s="827">
        <f t="shared" si="5"/>
        <v>4.57</v>
      </c>
      <c r="S77" s="838">
        <f t="shared" si="6"/>
        <v>54</v>
      </c>
      <c r="T77" s="838">
        <f t="shared" si="7"/>
        <v>43.2</v>
      </c>
      <c r="U77" s="838">
        <f t="shared" si="8"/>
        <v>-10.799999999999997</v>
      </c>
      <c r="V77" s="842">
        <f t="shared" si="9"/>
        <v>0.8</v>
      </c>
      <c r="W77" s="828">
        <v>2</v>
      </c>
    </row>
    <row r="78" spans="1:23" ht="14.4" customHeight="1" x14ac:dyDescent="0.3">
      <c r="A78" s="890" t="s">
        <v>5200</v>
      </c>
      <c r="B78" s="874">
        <v>1</v>
      </c>
      <c r="C78" s="875">
        <v>2.1800000000000002</v>
      </c>
      <c r="D78" s="844">
        <v>11</v>
      </c>
      <c r="E78" s="876"/>
      <c r="F78" s="877"/>
      <c r="G78" s="830"/>
      <c r="H78" s="878">
        <v>1</v>
      </c>
      <c r="I78" s="879">
        <v>2.1800000000000002</v>
      </c>
      <c r="J78" s="836">
        <v>9</v>
      </c>
      <c r="K78" s="880">
        <v>2.1800000000000002</v>
      </c>
      <c r="L78" s="881">
        <v>4</v>
      </c>
      <c r="M78" s="881">
        <v>36</v>
      </c>
      <c r="N78" s="882">
        <v>12</v>
      </c>
      <c r="O78" s="881" t="s">
        <v>5061</v>
      </c>
      <c r="P78" s="883" t="s">
        <v>5201</v>
      </c>
      <c r="Q78" s="884">
        <f t="shared" si="5"/>
        <v>0</v>
      </c>
      <c r="R78" s="884">
        <f t="shared" si="5"/>
        <v>0</v>
      </c>
      <c r="S78" s="874">
        <f t="shared" si="6"/>
        <v>12</v>
      </c>
      <c r="T78" s="874">
        <f t="shared" si="7"/>
        <v>9</v>
      </c>
      <c r="U78" s="874">
        <f t="shared" si="8"/>
        <v>-3</v>
      </c>
      <c r="V78" s="885">
        <f t="shared" si="9"/>
        <v>0.75</v>
      </c>
      <c r="W78" s="832"/>
    </row>
    <row r="79" spans="1:23" ht="14.4" customHeight="1" x14ac:dyDescent="0.3">
      <c r="A79" s="890" t="s">
        <v>5202</v>
      </c>
      <c r="B79" s="874">
        <v>1</v>
      </c>
      <c r="C79" s="875">
        <v>3.92</v>
      </c>
      <c r="D79" s="844">
        <v>24</v>
      </c>
      <c r="E79" s="876">
        <v>1</v>
      </c>
      <c r="F79" s="877">
        <v>3.68</v>
      </c>
      <c r="G79" s="830">
        <v>15</v>
      </c>
      <c r="H79" s="878">
        <v>1</v>
      </c>
      <c r="I79" s="879">
        <v>4.51</v>
      </c>
      <c r="J79" s="836">
        <v>15</v>
      </c>
      <c r="K79" s="880">
        <v>3.68</v>
      </c>
      <c r="L79" s="881">
        <v>5</v>
      </c>
      <c r="M79" s="881">
        <v>48</v>
      </c>
      <c r="N79" s="882">
        <v>16</v>
      </c>
      <c r="O79" s="881" t="s">
        <v>5061</v>
      </c>
      <c r="P79" s="883" t="s">
        <v>5203</v>
      </c>
      <c r="Q79" s="884">
        <f t="shared" si="5"/>
        <v>0</v>
      </c>
      <c r="R79" s="884">
        <f t="shared" si="5"/>
        <v>0.58999999999999986</v>
      </c>
      <c r="S79" s="874">
        <f t="shared" si="6"/>
        <v>16</v>
      </c>
      <c r="T79" s="874">
        <f t="shared" si="7"/>
        <v>15</v>
      </c>
      <c r="U79" s="874">
        <f t="shared" si="8"/>
        <v>-1</v>
      </c>
      <c r="V79" s="885">
        <f t="shared" si="9"/>
        <v>0.9375</v>
      </c>
      <c r="W79" s="832"/>
    </row>
    <row r="80" spans="1:23" ht="14.4" customHeight="1" x14ac:dyDescent="0.3">
      <c r="A80" s="889" t="s">
        <v>5204</v>
      </c>
      <c r="B80" s="833">
        <v>39</v>
      </c>
      <c r="C80" s="834">
        <v>47.74</v>
      </c>
      <c r="D80" s="835">
        <v>5</v>
      </c>
      <c r="E80" s="843">
        <v>28</v>
      </c>
      <c r="F80" s="823">
        <v>34.270000000000003</v>
      </c>
      <c r="G80" s="824">
        <v>5</v>
      </c>
      <c r="H80" s="822">
        <v>37</v>
      </c>
      <c r="I80" s="823">
        <v>46.31</v>
      </c>
      <c r="J80" s="829">
        <v>5.0999999999999996</v>
      </c>
      <c r="K80" s="825">
        <v>1.22</v>
      </c>
      <c r="L80" s="822">
        <v>2</v>
      </c>
      <c r="M80" s="822">
        <v>15</v>
      </c>
      <c r="N80" s="826">
        <v>5</v>
      </c>
      <c r="O80" s="822" t="s">
        <v>5061</v>
      </c>
      <c r="P80" s="841" t="s">
        <v>5205</v>
      </c>
      <c r="Q80" s="827">
        <f t="shared" si="5"/>
        <v>-2</v>
      </c>
      <c r="R80" s="827">
        <f t="shared" si="5"/>
        <v>-1.4299999999999997</v>
      </c>
      <c r="S80" s="838">
        <f t="shared" si="6"/>
        <v>185</v>
      </c>
      <c r="T80" s="838">
        <f t="shared" si="7"/>
        <v>188.7</v>
      </c>
      <c r="U80" s="838">
        <f t="shared" si="8"/>
        <v>3.6999999999999886</v>
      </c>
      <c r="V80" s="842">
        <f t="shared" si="9"/>
        <v>1.02</v>
      </c>
      <c r="W80" s="828">
        <v>22</v>
      </c>
    </row>
    <row r="81" spans="1:23" ht="14.4" customHeight="1" x14ac:dyDescent="0.3">
      <c r="A81" s="890" t="s">
        <v>5206</v>
      </c>
      <c r="B81" s="886">
        <v>15</v>
      </c>
      <c r="C81" s="887">
        <v>21.59</v>
      </c>
      <c r="D81" s="837">
        <v>5.6</v>
      </c>
      <c r="E81" s="876">
        <v>4</v>
      </c>
      <c r="F81" s="877">
        <v>5.76</v>
      </c>
      <c r="G81" s="830">
        <v>5</v>
      </c>
      <c r="H81" s="881">
        <v>1</v>
      </c>
      <c r="I81" s="877">
        <v>1.44</v>
      </c>
      <c r="J81" s="830">
        <v>5</v>
      </c>
      <c r="K81" s="880">
        <v>1.44</v>
      </c>
      <c r="L81" s="881">
        <v>2</v>
      </c>
      <c r="M81" s="881">
        <v>21</v>
      </c>
      <c r="N81" s="882">
        <v>7</v>
      </c>
      <c r="O81" s="881" t="s">
        <v>5061</v>
      </c>
      <c r="P81" s="883" t="s">
        <v>5207</v>
      </c>
      <c r="Q81" s="884">
        <f t="shared" si="5"/>
        <v>-14</v>
      </c>
      <c r="R81" s="884">
        <f t="shared" si="5"/>
        <v>-20.149999999999999</v>
      </c>
      <c r="S81" s="874">
        <f t="shared" si="6"/>
        <v>7</v>
      </c>
      <c r="T81" s="874">
        <f t="shared" si="7"/>
        <v>5</v>
      </c>
      <c r="U81" s="874">
        <f t="shared" si="8"/>
        <v>-2</v>
      </c>
      <c r="V81" s="885">
        <f t="shared" si="9"/>
        <v>0.7142857142857143</v>
      </c>
      <c r="W81" s="832"/>
    </row>
    <row r="82" spans="1:23" ht="14.4" customHeight="1" x14ac:dyDescent="0.3">
      <c r="A82" s="890" t="s">
        <v>5208</v>
      </c>
      <c r="B82" s="886">
        <v>1</v>
      </c>
      <c r="C82" s="887">
        <v>1.92</v>
      </c>
      <c r="D82" s="837">
        <v>9</v>
      </c>
      <c r="E82" s="876"/>
      <c r="F82" s="877"/>
      <c r="G82" s="830"/>
      <c r="H82" s="881">
        <v>1</v>
      </c>
      <c r="I82" s="877">
        <v>1.92</v>
      </c>
      <c r="J82" s="830">
        <v>5</v>
      </c>
      <c r="K82" s="880">
        <v>1.92</v>
      </c>
      <c r="L82" s="881">
        <v>3</v>
      </c>
      <c r="M82" s="881">
        <v>27</v>
      </c>
      <c r="N82" s="882">
        <v>9</v>
      </c>
      <c r="O82" s="881" t="s">
        <v>5061</v>
      </c>
      <c r="P82" s="883" t="s">
        <v>5209</v>
      </c>
      <c r="Q82" s="884">
        <f t="shared" si="5"/>
        <v>0</v>
      </c>
      <c r="R82" s="884">
        <f t="shared" si="5"/>
        <v>0</v>
      </c>
      <c r="S82" s="874">
        <f t="shared" si="6"/>
        <v>9</v>
      </c>
      <c r="T82" s="874">
        <f t="shared" si="7"/>
        <v>5</v>
      </c>
      <c r="U82" s="874">
        <f t="shared" si="8"/>
        <v>-4</v>
      </c>
      <c r="V82" s="885">
        <f t="shared" si="9"/>
        <v>0.55555555555555558</v>
      </c>
      <c r="W82" s="832"/>
    </row>
    <row r="83" spans="1:23" ht="14.4" customHeight="1" x14ac:dyDescent="0.3">
      <c r="A83" s="889" t="s">
        <v>5210</v>
      </c>
      <c r="B83" s="833">
        <v>4</v>
      </c>
      <c r="C83" s="834">
        <v>6.4</v>
      </c>
      <c r="D83" s="835">
        <v>6.5</v>
      </c>
      <c r="E83" s="843">
        <v>2</v>
      </c>
      <c r="F83" s="823">
        <v>3.2</v>
      </c>
      <c r="G83" s="824">
        <v>6.5</v>
      </c>
      <c r="H83" s="822">
        <v>2</v>
      </c>
      <c r="I83" s="823">
        <v>3.2</v>
      </c>
      <c r="J83" s="829">
        <v>11</v>
      </c>
      <c r="K83" s="825">
        <v>1.6</v>
      </c>
      <c r="L83" s="822">
        <v>3</v>
      </c>
      <c r="M83" s="822">
        <v>24</v>
      </c>
      <c r="N83" s="826">
        <v>8</v>
      </c>
      <c r="O83" s="822" t="s">
        <v>5061</v>
      </c>
      <c r="P83" s="841" t="s">
        <v>5211</v>
      </c>
      <c r="Q83" s="827">
        <f t="shared" si="5"/>
        <v>-2</v>
      </c>
      <c r="R83" s="827">
        <f t="shared" si="5"/>
        <v>-3.2</v>
      </c>
      <c r="S83" s="838">
        <f t="shared" si="6"/>
        <v>16</v>
      </c>
      <c r="T83" s="838">
        <f t="shared" si="7"/>
        <v>22</v>
      </c>
      <c r="U83" s="838">
        <f t="shared" si="8"/>
        <v>6</v>
      </c>
      <c r="V83" s="842">
        <f t="shared" si="9"/>
        <v>1.375</v>
      </c>
      <c r="W83" s="828">
        <v>10</v>
      </c>
    </row>
    <row r="84" spans="1:23" ht="14.4" customHeight="1" x14ac:dyDescent="0.3">
      <c r="A84" s="890" t="s">
        <v>5212</v>
      </c>
      <c r="B84" s="886">
        <v>1</v>
      </c>
      <c r="C84" s="887">
        <v>2.08</v>
      </c>
      <c r="D84" s="837">
        <v>12</v>
      </c>
      <c r="E84" s="876"/>
      <c r="F84" s="877"/>
      <c r="G84" s="830"/>
      <c r="H84" s="881"/>
      <c r="I84" s="877"/>
      <c r="J84" s="830"/>
      <c r="K84" s="880">
        <v>2.08</v>
      </c>
      <c r="L84" s="881">
        <v>4</v>
      </c>
      <c r="M84" s="881">
        <v>39</v>
      </c>
      <c r="N84" s="882">
        <v>13</v>
      </c>
      <c r="O84" s="881" t="s">
        <v>5061</v>
      </c>
      <c r="P84" s="883" t="s">
        <v>5211</v>
      </c>
      <c r="Q84" s="884">
        <f t="shared" si="5"/>
        <v>-1</v>
      </c>
      <c r="R84" s="884">
        <f t="shared" si="5"/>
        <v>-2.08</v>
      </c>
      <c r="S84" s="874" t="str">
        <f t="shared" si="6"/>
        <v/>
      </c>
      <c r="T84" s="874" t="str">
        <f t="shared" si="7"/>
        <v/>
      </c>
      <c r="U84" s="874" t="str">
        <f t="shared" si="8"/>
        <v/>
      </c>
      <c r="V84" s="885" t="str">
        <f t="shared" si="9"/>
        <v/>
      </c>
      <c r="W84" s="832"/>
    </row>
    <row r="85" spans="1:23" ht="14.4" customHeight="1" x14ac:dyDescent="0.3">
      <c r="A85" s="890" t="s">
        <v>5213</v>
      </c>
      <c r="B85" s="886"/>
      <c r="C85" s="887"/>
      <c r="D85" s="837"/>
      <c r="E85" s="876"/>
      <c r="F85" s="877"/>
      <c r="G85" s="830"/>
      <c r="H85" s="881">
        <v>1</v>
      </c>
      <c r="I85" s="877">
        <v>3.31</v>
      </c>
      <c r="J85" s="830">
        <v>5</v>
      </c>
      <c r="K85" s="880">
        <v>3.77</v>
      </c>
      <c r="L85" s="881">
        <v>6</v>
      </c>
      <c r="M85" s="881">
        <v>54</v>
      </c>
      <c r="N85" s="882">
        <v>18</v>
      </c>
      <c r="O85" s="881" t="s">
        <v>5061</v>
      </c>
      <c r="P85" s="883" t="s">
        <v>5211</v>
      </c>
      <c r="Q85" s="884">
        <f t="shared" si="5"/>
        <v>1</v>
      </c>
      <c r="R85" s="884">
        <f t="shared" si="5"/>
        <v>3.31</v>
      </c>
      <c r="S85" s="874">
        <f t="shared" si="6"/>
        <v>18</v>
      </c>
      <c r="T85" s="874">
        <f t="shared" si="7"/>
        <v>5</v>
      </c>
      <c r="U85" s="874">
        <f t="shared" si="8"/>
        <v>-13</v>
      </c>
      <c r="V85" s="885">
        <f t="shared" si="9"/>
        <v>0.27777777777777779</v>
      </c>
      <c r="W85" s="832"/>
    </row>
    <row r="86" spans="1:23" ht="14.4" customHeight="1" x14ac:dyDescent="0.3">
      <c r="A86" s="889" t="s">
        <v>5214</v>
      </c>
      <c r="B86" s="838"/>
      <c r="C86" s="839"/>
      <c r="D86" s="840"/>
      <c r="E86" s="843"/>
      <c r="F86" s="823"/>
      <c r="G86" s="824"/>
      <c r="H86" s="819">
        <v>1</v>
      </c>
      <c r="I86" s="820">
        <v>0.47</v>
      </c>
      <c r="J86" s="821">
        <v>2</v>
      </c>
      <c r="K86" s="825">
        <v>0.47</v>
      </c>
      <c r="L86" s="822">
        <v>2</v>
      </c>
      <c r="M86" s="822">
        <v>18</v>
      </c>
      <c r="N86" s="826">
        <v>6</v>
      </c>
      <c r="O86" s="822" t="s">
        <v>5061</v>
      </c>
      <c r="P86" s="841" t="s">
        <v>5215</v>
      </c>
      <c r="Q86" s="827">
        <f t="shared" si="5"/>
        <v>1</v>
      </c>
      <c r="R86" s="827">
        <f t="shared" si="5"/>
        <v>0.47</v>
      </c>
      <c r="S86" s="838">
        <f t="shared" si="6"/>
        <v>6</v>
      </c>
      <c r="T86" s="838">
        <f t="shared" si="7"/>
        <v>2</v>
      </c>
      <c r="U86" s="838">
        <f t="shared" si="8"/>
        <v>-4</v>
      </c>
      <c r="V86" s="842">
        <f t="shared" si="9"/>
        <v>0.33333333333333331</v>
      </c>
      <c r="W86" s="828"/>
    </row>
    <row r="87" spans="1:23" ht="14.4" customHeight="1" x14ac:dyDescent="0.3">
      <c r="A87" s="889" t="s">
        <v>5216</v>
      </c>
      <c r="B87" s="838">
        <v>1</v>
      </c>
      <c r="C87" s="839">
        <v>0.63</v>
      </c>
      <c r="D87" s="840">
        <v>6</v>
      </c>
      <c r="E87" s="843"/>
      <c r="F87" s="823"/>
      <c r="G87" s="824"/>
      <c r="H87" s="819">
        <v>1</v>
      </c>
      <c r="I87" s="820">
        <v>0.63</v>
      </c>
      <c r="J87" s="821">
        <v>3</v>
      </c>
      <c r="K87" s="825">
        <v>0.63</v>
      </c>
      <c r="L87" s="822">
        <v>2</v>
      </c>
      <c r="M87" s="822">
        <v>21</v>
      </c>
      <c r="N87" s="826">
        <v>7</v>
      </c>
      <c r="O87" s="822" t="s">
        <v>5061</v>
      </c>
      <c r="P87" s="841" t="s">
        <v>5217</v>
      </c>
      <c r="Q87" s="827">
        <f t="shared" si="5"/>
        <v>0</v>
      </c>
      <c r="R87" s="827">
        <f t="shared" si="5"/>
        <v>0</v>
      </c>
      <c r="S87" s="838">
        <f t="shared" si="6"/>
        <v>7</v>
      </c>
      <c r="T87" s="838">
        <f t="shared" si="7"/>
        <v>3</v>
      </c>
      <c r="U87" s="838">
        <f t="shared" si="8"/>
        <v>-4</v>
      </c>
      <c r="V87" s="842">
        <f t="shared" si="9"/>
        <v>0.42857142857142855</v>
      </c>
      <c r="W87" s="828"/>
    </row>
    <row r="88" spans="1:23" ht="14.4" customHeight="1" x14ac:dyDescent="0.3">
      <c r="A88" s="890" t="s">
        <v>5218</v>
      </c>
      <c r="B88" s="874">
        <v>1</v>
      </c>
      <c r="C88" s="875">
        <v>3.94</v>
      </c>
      <c r="D88" s="844">
        <v>55</v>
      </c>
      <c r="E88" s="876"/>
      <c r="F88" s="877"/>
      <c r="G88" s="830"/>
      <c r="H88" s="878">
        <v>1</v>
      </c>
      <c r="I88" s="879">
        <v>2.25</v>
      </c>
      <c r="J88" s="831">
        <v>18</v>
      </c>
      <c r="K88" s="880">
        <v>2.25</v>
      </c>
      <c r="L88" s="881">
        <v>5</v>
      </c>
      <c r="M88" s="881">
        <v>42</v>
      </c>
      <c r="N88" s="882">
        <v>14</v>
      </c>
      <c r="O88" s="881" t="s">
        <v>5061</v>
      </c>
      <c r="P88" s="883" t="s">
        <v>5219</v>
      </c>
      <c r="Q88" s="884">
        <f t="shared" si="5"/>
        <v>0</v>
      </c>
      <c r="R88" s="884">
        <f t="shared" si="5"/>
        <v>-1.69</v>
      </c>
      <c r="S88" s="874">
        <f t="shared" si="6"/>
        <v>14</v>
      </c>
      <c r="T88" s="874">
        <f t="shared" si="7"/>
        <v>18</v>
      </c>
      <c r="U88" s="874">
        <f t="shared" si="8"/>
        <v>4</v>
      </c>
      <c r="V88" s="885">
        <f t="shared" si="9"/>
        <v>1.2857142857142858</v>
      </c>
      <c r="W88" s="832">
        <v>4</v>
      </c>
    </row>
    <row r="89" spans="1:23" ht="14.4" customHeight="1" x14ac:dyDescent="0.3">
      <c r="A89" s="889" t="s">
        <v>5220</v>
      </c>
      <c r="B89" s="838"/>
      <c r="C89" s="839"/>
      <c r="D89" s="840"/>
      <c r="E89" s="843"/>
      <c r="F89" s="823"/>
      <c r="G89" s="824"/>
      <c r="H89" s="819">
        <v>1</v>
      </c>
      <c r="I89" s="820">
        <v>0.56999999999999995</v>
      </c>
      <c r="J89" s="829">
        <v>9</v>
      </c>
      <c r="K89" s="825">
        <v>0.44</v>
      </c>
      <c r="L89" s="822">
        <v>2</v>
      </c>
      <c r="M89" s="822">
        <v>18</v>
      </c>
      <c r="N89" s="826">
        <v>6</v>
      </c>
      <c r="O89" s="822" t="s">
        <v>5061</v>
      </c>
      <c r="P89" s="841" t="s">
        <v>5221</v>
      </c>
      <c r="Q89" s="827">
        <f t="shared" si="5"/>
        <v>1</v>
      </c>
      <c r="R89" s="827">
        <f t="shared" si="5"/>
        <v>0.56999999999999995</v>
      </c>
      <c r="S89" s="838">
        <f t="shared" si="6"/>
        <v>6</v>
      </c>
      <c r="T89" s="838">
        <f t="shared" si="7"/>
        <v>9</v>
      </c>
      <c r="U89" s="838">
        <f t="shared" si="8"/>
        <v>3</v>
      </c>
      <c r="V89" s="842">
        <f t="shared" si="9"/>
        <v>1.5</v>
      </c>
      <c r="W89" s="828">
        <v>3</v>
      </c>
    </row>
    <row r="90" spans="1:23" ht="14.4" customHeight="1" x14ac:dyDescent="0.3">
      <c r="A90" s="889" t="s">
        <v>5222</v>
      </c>
      <c r="B90" s="833">
        <v>5</v>
      </c>
      <c r="C90" s="834">
        <v>2.36</v>
      </c>
      <c r="D90" s="835">
        <v>7.8</v>
      </c>
      <c r="E90" s="843">
        <v>4</v>
      </c>
      <c r="F90" s="823">
        <v>2.48</v>
      </c>
      <c r="G90" s="824">
        <v>9</v>
      </c>
      <c r="H90" s="822">
        <v>1</v>
      </c>
      <c r="I90" s="823">
        <v>0.47</v>
      </c>
      <c r="J90" s="829">
        <v>8</v>
      </c>
      <c r="K90" s="825">
        <v>0.47</v>
      </c>
      <c r="L90" s="822">
        <v>2</v>
      </c>
      <c r="M90" s="822">
        <v>15</v>
      </c>
      <c r="N90" s="826">
        <v>5</v>
      </c>
      <c r="O90" s="822" t="s">
        <v>5061</v>
      </c>
      <c r="P90" s="841" t="s">
        <v>5223</v>
      </c>
      <c r="Q90" s="827">
        <f t="shared" si="5"/>
        <v>-4</v>
      </c>
      <c r="R90" s="827">
        <f t="shared" si="5"/>
        <v>-1.89</v>
      </c>
      <c r="S90" s="838">
        <f t="shared" si="6"/>
        <v>5</v>
      </c>
      <c r="T90" s="838">
        <f t="shared" si="7"/>
        <v>8</v>
      </c>
      <c r="U90" s="838">
        <f t="shared" si="8"/>
        <v>3</v>
      </c>
      <c r="V90" s="842">
        <f t="shared" si="9"/>
        <v>1.6</v>
      </c>
      <c r="W90" s="828">
        <v>3</v>
      </c>
    </row>
    <row r="91" spans="1:23" ht="14.4" customHeight="1" x14ac:dyDescent="0.3">
      <c r="A91" s="889" t="s">
        <v>5224</v>
      </c>
      <c r="B91" s="833">
        <v>1</v>
      </c>
      <c r="C91" s="834">
        <v>2.16</v>
      </c>
      <c r="D91" s="835">
        <v>22</v>
      </c>
      <c r="E91" s="843"/>
      <c r="F91" s="823"/>
      <c r="G91" s="824"/>
      <c r="H91" s="822"/>
      <c r="I91" s="823"/>
      <c r="J91" s="824"/>
      <c r="K91" s="825">
        <v>2.16</v>
      </c>
      <c r="L91" s="822">
        <v>5</v>
      </c>
      <c r="M91" s="822">
        <v>48</v>
      </c>
      <c r="N91" s="826">
        <v>16</v>
      </c>
      <c r="O91" s="822" t="s">
        <v>5061</v>
      </c>
      <c r="P91" s="841" t="s">
        <v>5225</v>
      </c>
      <c r="Q91" s="827">
        <f t="shared" si="5"/>
        <v>-1</v>
      </c>
      <c r="R91" s="827">
        <f t="shared" si="5"/>
        <v>-2.16</v>
      </c>
      <c r="S91" s="838" t="str">
        <f t="shared" si="6"/>
        <v/>
      </c>
      <c r="T91" s="838" t="str">
        <f t="shared" si="7"/>
        <v/>
      </c>
      <c r="U91" s="838" t="str">
        <f t="shared" si="8"/>
        <v/>
      </c>
      <c r="V91" s="842" t="str">
        <f t="shared" si="9"/>
        <v/>
      </c>
      <c r="W91" s="828"/>
    </row>
    <row r="92" spans="1:23" ht="14.4" customHeight="1" x14ac:dyDescent="0.3">
      <c r="A92" s="889" t="s">
        <v>5226</v>
      </c>
      <c r="B92" s="833">
        <v>11</v>
      </c>
      <c r="C92" s="834">
        <v>8.99</v>
      </c>
      <c r="D92" s="835">
        <v>3.5</v>
      </c>
      <c r="E92" s="843">
        <v>9</v>
      </c>
      <c r="F92" s="823">
        <v>7.07</v>
      </c>
      <c r="G92" s="824">
        <v>2.8</v>
      </c>
      <c r="H92" s="822">
        <v>6</v>
      </c>
      <c r="I92" s="823">
        <v>4.95</v>
      </c>
      <c r="J92" s="829">
        <v>6.5</v>
      </c>
      <c r="K92" s="825">
        <v>0.79</v>
      </c>
      <c r="L92" s="822">
        <v>2</v>
      </c>
      <c r="M92" s="822">
        <v>15</v>
      </c>
      <c r="N92" s="826">
        <v>5</v>
      </c>
      <c r="O92" s="822" t="s">
        <v>5061</v>
      </c>
      <c r="P92" s="841" t="s">
        <v>5227</v>
      </c>
      <c r="Q92" s="827">
        <f t="shared" si="5"/>
        <v>-5</v>
      </c>
      <c r="R92" s="827">
        <f t="shared" si="5"/>
        <v>-4.04</v>
      </c>
      <c r="S92" s="838">
        <f t="shared" si="6"/>
        <v>30</v>
      </c>
      <c r="T92" s="838">
        <f t="shared" si="7"/>
        <v>39</v>
      </c>
      <c r="U92" s="838">
        <f t="shared" si="8"/>
        <v>9</v>
      </c>
      <c r="V92" s="842">
        <f t="shared" si="9"/>
        <v>1.3</v>
      </c>
      <c r="W92" s="828">
        <v>18</v>
      </c>
    </row>
    <row r="93" spans="1:23" ht="14.4" customHeight="1" x14ac:dyDescent="0.3">
      <c r="A93" s="890" t="s">
        <v>5228</v>
      </c>
      <c r="B93" s="886">
        <v>1</v>
      </c>
      <c r="C93" s="887">
        <v>1.84</v>
      </c>
      <c r="D93" s="837">
        <v>14</v>
      </c>
      <c r="E93" s="876">
        <v>1</v>
      </c>
      <c r="F93" s="877">
        <v>2.1</v>
      </c>
      <c r="G93" s="830">
        <v>40</v>
      </c>
      <c r="H93" s="881">
        <v>1</v>
      </c>
      <c r="I93" s="877">
        <v>0.82</v>
      </c>
      <c r="J93" s="830">
        <v>2</v>
      </c>
      <c r="K93" s="880">
        <v>1.84</v>
      </c>
      <c r="L93" s="881">
        <v>5</v>
      </c>
      <c r="M93" s="881">
        <v>42</v>
      </c>
      <c r="N93" s="882">
        <v>14</v>
      </c>
      <c r="O93" s="881" t="s">
        <v>5061</v>
      </c>
      <c r="P93" s="883" t="s">
        <v>5227</v>
      </c>
      <c r="Q93" s="884">
        <f t="shared" si="5"/>
        <v>0</v>
      </c>
      <c r="R93" s="884">
        <f t="shared" si="5"/>
        <v>-1.02</v>
      </c>
      <c r="S93" s="874">
        <f t="shared" si="6"/>
        <v>14</v>
      </c>
      <c r="T93" s="874">
        <f t="shared" si="7"/>
        <v>2</v>
      </c>
      <c r="U93" s="874">
        <f t="shared" si="8"/>
        <v>-12</v>
      </c>
      <c r="V93" s="885">
        <f t="shared" si="9"/>
        <v>0.14285714285714285</v>
      </c>
      <c r="W93" s="832"/>
    </row>
    <row r="94" spans="1:23" ht="14.4" customHeight="1" x14ac:dyDescent="0.3">
      <c r="A94" s="890" t="s">
        <v>5229</v>
      </c>
      <c r="B94" s="886">
        <v>1</v>
      </c>
      <c r="C94" s="887">
        <v>4.34</v>
      </c>
      <c r="D94" s="837">
        <v>8</v>
      </c>
      <c r="E94" s="876"/>
      <c r="F94" s="877"/>
      <c r="G94" s="830"/>
      <c r="H94" s="881"/>
      <c r="I94" s="877"/>
      <c r="J94" s="830"/>
      <c r="K94" s="880">
        <v>4.82</v>
      </c>
      <c r="L94" s="881">
        <v>9</v>
      </c>
      <c r="M94" s="881">
        <v>81</v>
      </c>
      <c r="N94" s="882">
        <v>27</v>
      </c>
      <c r="O94" s="881" t="s">
        <v>5061</v>
      </c>
      <c r="P94" s="883" t="s">
        <v>5227</v>
      </c>
      <c r="Q94" s="884">
        <f t="shared" si="5"/>
        <v>-1</v>
      </c>
      <c r="R94" s="884">
        <f t="shared" si="5"/>
        <v>-4.34</v>
      </c>
      <c r="S94" s="874" t="str">
        <f t="shared" si="6"/>
        <v/>
      </c>
      <c r="T94" s="874" t="str">
        <f t="shared" si="7"/>
        <v/>
      </c>
      <c r="U94" s="874" t="str">
        <f t="shared" si="8"/>
        <v/>
      </c>
      <c r="V94" s="885" t="str">
        <f t="shared" si="9"/>
        <v/>
      </c>
      <c r="W94" s="832"/>
    </row>
    <row r="95" spans="1:23" ht="14.4" customHeight="1" x14ac:dyDescent="0.3">
      <c r="A95" s="889" t="s">
        <v>5230</v>
      </c>
      <c r="B95" s="838">
        <v>8</v>
      </c>
      <c r="C95" s="839">
        <v>7.24</v>
      </c>
      <c r="D95" s="840">
        <v>4.0999999999999996</v>
      </c>
      <c r="E95" s="819">
        <v>11</v>
      </c>
      <c r="F95" s="820">
        <v>9.8000000000000007</v>
      </c>
      <c r="G95" s="821">
        <v>3.1</v>
      </c>
      <c r="H95" s="822">
        <v>3</v>
      </c>
      <c r="I95" s="823">
        <v>2.67</v>
      </c>
      <c r="J95" s="829">
        <v>8</v>
      </c>
      <c r="K95" s="825">
        <v>0.89</v>
      </c>
      <c r="L95" s="822">
        <v>1</v>
      </c>
      <c r="M95" s="822">
        <v>12</v>
      </c>
      <c r="N95" s="826">
        <v>4</v>
      </c>
      <c r="O95" s="822" t="s">
        <v>5061</v>
      </c>
      <c r="P95" s="841" t="s">
        <v>5231</v>
      </c>
      <c r="Q95" s="827">
        <f t="shared" si="5"/>
        <v>-5</v>
      </c>
      <c r="R95" s="827">
        <f t="shared" si="5"/>
        <v>-4.57</v>
      </c>
      <c r="S95" s="838">
        <f t="shared" si="6"/>
        <v>12</v>
      </c>
      <c r="T95" s="838">
        <f t="shared" si="7"/>
        <v>24</v>
      </c>
      <c r="U95" s="838">
        <f t="shared" si="8"/>
        <v>12</v>
      </c>
      <c r="V95" s="842">
        <f t="shared" si="9"/>
        <v>2</v>
      </c>
      <c r="W95" s="828">
        <v>14</v>
      </c>
    </row>
    <row r="96" spans="1:23" ht="14.4" customHeight="1" x14ac:dyDescent="0.3">
      <c r="A96" s="890" t="s">
        <v>5232</v>
      </c>
      <c r="B96" s="874"/>
      <c r="C96" s="875"/>
      <c r="D96" s="844"/>
      <c r="E96" s="878"/>
      <c r="F96" s="879"/>
      <c r="G96" s="836"/>
      <c r="H96" s="881">
        <v>3</v>
      </c>
      <c r="I96" s="877">
        <v>4.0999999999999996</v>
      </c>
      <c r="J96" s="830">
        <v>3.3</v>
      </c>
      <c r="K96" s="880">
        <v>1.37</v>
      </c>
      <c r="L96" s="881">
        <v>2</v>
      </c>
      <c r="M96" s="881">
        <v>21</v>
      </c>
      <c r="N96" s="882">
        <v>7</v>
      </c>
      <c r="O96" s="881" t="s">
        <v>5061</v>
      </c>
      <c r="P96" s="883" t="s">
        <v>5233</v>
      </c>
      <c r="Q96" s="884">
        <f t="shared" si="5"/>
        <v>3</v>
      </c>
      <c r="R96" s="884">
        <f t="shared" si="5"/>
        <v>4.0999999999999996</v>
      </c>
      <c r="S96" s="874">
        <f t="shared" si="6"/>
        <v>21</v>
      </c>
      <c r="T96" s="874">
        <f t="shared" si="7"/>
        <v>9.8999999999999986</v>
      </c>
      <c r="U96" s="874">
        <f t="shared" si="8"/>
        <v>-11.100000000000001</v>
      </c>
      <c r="V96" s="885">
        <f t="shared" si="9"/>
        <v>0.47142857142857136</v>
      </c>
      <c r="W96" s="832"/>
    </row>
    <row r="97" spans="1:23" ht="14.4" customHeight="1" x14ac:dyDescent="0.3">
      <c r="A97" s="889" t="s">
        <v>5234</v>
      </c>
      <c r="B97" s="838"/>
      <c r="C97" s="839"/>
      <c r="D97" s="840"/>
      <c r="E97" s="819">
        <v>2</v>
      </c>
      <c r="F97" s="820">
        <v>1.08</v>
      </c>
      <c r="G97" s="821">
        <v>6</v>
      </c>
      <c r="H97" s="822"/>
      <c r="I97" s="823"/>
      <c r="J97" s="824"/>
      <c r="K97" s="825">
        <v>0.54</v>
      </c>
      <c r="L97" s="822">
        <v>1</v>
      </c>
      <c r="M97" s="822">
        <v>12</v>
      </c>
      <c r="N97" s="826">
        <v>4</v>
      </c>
      <c r="O97" s="822" t="s">
        <v>5061</v>
      </c>
      <c r="P97" s="841" t="s">
        <v>5235</v>
      </c>
      <c r="Q97" s="827">
        <f t="shared" si="5"/>
        <v>0</v>
      </c>
      <c r="R97" s="827">
        <f t="shared" si="5"/>
        <v>0</v>
      </c>
      <c r="S97" s="838" t="str">
        <f t="shared" si="6"/>
        <v/>
      </c>
      <c r="T97" s="838" t="str">
        <f t="shared" si="7"/>
        <v/>
      </c>
      <c r="U97" s="838" t="str">
        <f t="shared" si="8"/>
        <v/>
      </c>
      <c r="V97" s="842" t="str">
        <f t="shared" si="9"/>
        <v/>
      </c>
      <c r="W97" s="828"/>
    </row>
    <row r="98" spans="1:23" ht="14.4" customHeight="1" x14ac:dyDescent="0.3">
      <c r="A98" s="889" t="s">
        <v>5236</v>
      </c>
      <c r="B98" s="838"/>
      <c r="C98" s="839"/>
      <c r="D98" s="840"/>
      <c r="E98" s="843"/>
      <c r="F98" s="823"/>
      <c r="G98" s="824"/>
      <c r="H98" s="819">
        <v>2</v>
      </c>
      <c r="I98" s="820">
        <v>1.22</v>
      </c>
      <c r="J98" s="829">
        <v>4.5</v>
      </c>
      <c r="K98" s="825">
        <v>0.61</v>
      </c>
      <c r="L98" s="822">
        <v>1</v>
      </c>
      <c r="M98" s="822">
        <v>12</v>
      </c>
      <c r="N98" s="826">
        <v>4</v>
      </c>
      <c r="O98" s="822" t="s">
        <v>5061</v>
      </c>
      <c r="P98" s="841" t="s">
        <v>5237</v>
      </c>
      <c r="Q98" s="827">
        <f t="shared" si="5"/>
        <v>2</v>
      </c>
      <c r="R98" s="827">
        <f t="shared" si="5"/>
        <v>1.22</v>
      </c>
      <c r="S98" s="838">
        <f t="shared" si="6"/>
        <v>8</v>
      </c>
      <c r="T98" s="838">
        <f t="shared" si="7"/>
        <v>9</v>
      </c>
      <c r="U98" s="838">
        <f t="shared" si="8"/>
        <v>1</v>
      </c>
      <c r="V98" s="842">
        <f t="shared" si="9"/>
        <v>1.125</v>
      </c>
      <c r="W98" s="828">
        <v>1</v>
      </c>
    </row>
    <row r="99" spans="1:23" ht="14.4" customHeight="1" x14ac:dyDescent="0.3">
      <c r="A99" s="889" t="s">
        <v>5238</v>
      </c>
      <c r="B99" s="833">
        <v>1</v>
      </c>
      <c r="C99" s="834">
        <v>0.56999999999999995</v>
      </c>
      <c r="D99" s="835">
        <v>3</v>
      </c>
      <c r="E99" s="843"/>
      <c r="F99" s="823"/>
      <c r="G99" s="824"/>
      <c r="H99" s="822"/>
      <c r="I99" s="823"/>
      <c r="J99" s="824"/>
      <c r="K99" s="825">
        <v>0.56999999999999995</v>
      </c>
      <c r="L99" s="822">
        <v>2</v>
      </c>
      <c r="M99" s="822">
        <v>21</v>
      </c>
      <c r="N99" s="826">
        <v>7</v>
      </c>
      <c r="O99" s="822" t="s">
        <v>5061</v>
      </c>
      <c r="P99" s="841" t="s">
        <v>5239</v>
      </c>
      <c r="Q99" s="827">
        <f t="shared" si="5"/>
        <v>-1</v>
      </c>
      <c r="R99" s="827">
        <f t="shared" si="5"/>
        <v>-0.56999999999999995</v>
      </c>
      <c r="S99" s="838" t="str">
        <f t="shared" si="6"/>
        <v/>
      </c>
      <c r="T99" s="838" t="str">
        <f t="shared" si="7"/>
        <v/>
      </c>
      <c r="U99" s="838" t="str">
        <f t="shared" si="8"/>
        <v/>
      </c>
      <c r="V99" s="842" t="str">
        <f t="shared" si="9"/>
        <v/>
      </c>
      <c r="W99" s="828"/>
    </row>
    <row r="100" spans="1:23" ht="14.4" customHeight="1" x14ac:dyDescent="0.3">
      <c r="A100" s="889" t="s">
        <v>5240</v>
      </c>
      <c r="B100" s="838">
        <v>24</v>
      </c>
      <c r="C100" s="839">
        <v>17.84</v>
      </c>
      <c r="D100" s="840">
        <v>4</v>
      </c>
      <c r="E100" s="843">
        <v>24</v>
      </c>
      <c r="F100" s="823">
        <v>17.63</v>
      </c>
      <c r="G100" s="824">
        <v>4.2</v>
      </c>
      <c r="H100" s="819">
        <v>33</v>
      </c>
      <c r="I100" s="820">
        <v>24.56</v>
      </c>
      <c r="J100" s="821">
        <v>3.8</v>
      </c>
      <c r="K100" s="825">
        <v>0.74</v>
      </c>
      <c r="L100" s="822">
        <v>2</v>
      </c>
      <c r="M100" s="822">
        <v>15</v>
      </c>
      <c r="N100" s="826">
        <v>5</v>
      </c>
      <c r="O100" s="822" t="s">
        <v>5061</v>
      </c>
      <c r="P100" s="841" t="s">
        <v>5241</v>
      </c>
      <c r="Q100" s="827">
        <f t="shared" si="5"/>
        <v>9</v>
      </c>
      <c r="R100" s="827">
        <f t="shared" si="5"/>
        <v>6.7199999999999989</v>
      </c>
      <c r="S100" s="838">
        <f t="shared" si="6"/>
        <v>165</v>
      </c>
      <c r="T100" s="838">
        <f t="shared" si="7"/>
        <v>125.39999999999999</v>
      </c>
      <c r="U100" s="838">
        <f t="shared" si="8"/>
        <v>-39.600000000000009</v>
      </c>
      <c r="V100" s="842">
        <f t="shared" si="9"/>
        <v>0.7599999999999999</v>
      </c>
      <c r="W100" s="828">
        <v>12</v>
      </c>
    </row>
    <row r="101" spans="1:23" ht="14.4" customHeight="1" x14ac:dyDescent="0.3">
      <c r="A101" s="890" t="s">
        <v>5242</v>
      </c>
      <c r="B101" s="874">
        <v>3</v>
      </c>
      <c r="C101" s="875">
        <v>3.59</v>
      </c>
      <c r="D101" s="844">
        <v>7.7</v>
      </c>
      <c r="E101" s="876">
        <v>3</v>
      </c>
      <c r="F101" s="877">
        <v>3.11</v>
      </c>
      <c r="G101" s="830">
        <v>3.3</v>
      </c>
      <c r="H101" s="878">
        <v>5</v>
      </c>
      <c r="I101" s="879">
        <v>5.88</v>
      </c>
      <c r="J101" s="836">
        <v>5.6</v>
      </c>
      <c r="K101" s="880">
        <v>1.24</v>
      </c>
      <c r="L101" s="881">
        <v>4</v>
      </c>
      <c r="M101" s="881">
        <v>33</v>
      </c>
      <c r="N101" s="882">
        <v>11</v>
      </c>
      <c r="O101" s="881" t="s">
        <v>5061</v>
      </c>
      <c r="P101" s="883" t="s">
        <v>5243</v>
      </c>
      <c r="Q101" s="884">
        <f t="shared" si="5"/>
        <v>2</v>
      </c>
      <c r="R101" s="884">
        <f t="shared" si="5"/>
        <v>2.29</v>
      </c>
      <c r="S101" s="874">
        <f t="shared" si="6"/>
        <v>55</v>
      </c>
      <c r="T101" s="874">
        <f t="shared" si="7"/>
        <v>28</v>
      </c>
      <c r="U101" s="874">
        <f t="shared" si="8"/>
        <v>-27</v>
      </c>
      <c r="V101" s="885">
        <f t="shared" si="9"/>
        <v>0.50909090909090904</v>
      </c>
      <c r="W101" s="832"/>
    </row>
    <row r="102" spans="1:23" ht="14.4" customHeight="1" x14ac:dyDescent="0.3">
      <c r="A102" s="890" t="s">
        <v>5244</v>
      </c>
      <c r="B102" s="874">
        <v>2</v>
      </c>
      <c r="C102" s="875">
        <v>4.57</v>
      </c>
      <c r="D102" s="844">
        <v>7</v>
      </c>
      <c r="E102" s="876">
        <v>2</v>
      </c>
      <c r="F102" s="877">
        <v>4.96</v>
      </c>
      <c r="G102" s="830">
        <v>7.5</v>
      </c>
      <c r="H102" s="878">
        <v>1</v>
      </c>
      <c r="I102" s="879">
        <v>0.93</v>
      </c>
      <c r="J102" s="836">
        <v>2</v>
      </c>
      <c r="K102" s="880">
        <v>2.48</v>
      </c>
      <c r="L102" s="881">
        <v>6</v>
      </c>
      <c r="M102" s="881">
        <v>57</v>
      </c>
      <c r="N102" s="882">
        <v>19</v>
      </c>
      <c r="O102" s="881" t="s">
        <v>5061</v>
      </c>
      <c r="P102" s="883" t="s">
        <v>5245</v>
      </c>
      <c r="Q102" s="884">
        <f t="shared" si="5"/>
        <v>-1</v>
      </c>
      <c r="R102" s="884">
        <f t="shared" si="5"/>
        <v>-3.64</v>
      </c>
      <c r="S102" s="874">
        <f t="shared" si="6"/>
        <v>19</v>
      </c>
      <c r="T102" s="874">
        <f t="shared" si="7"/>
        <v>2</v>
      </c>
      <c r="U102" s="874">
        <f t="shared" si="8"/>
        <v>-17</v>
      </c>
      <c r="V102" s="885">
        <f t="shared" si="9"/>
        <v>0.10526315789473684</v>
      </c>
      <c r="W102" s="832"/>
    </row>
    <row r="103" spans="1:23" ht="14.4" customHeight="1" x14ac:dyDescent="0.3">
      <c r="A103" s="889" t="s">
        <v>5246</v>
      </c>
      <c r="B103" s="838">
        <v>63</v>
      </c>
      <c r="C103" s="839">
        <v>60.53</v>
      </c>
      <c r="D103" s="840">
        <v>4.3</v>
      </c>
      <c r="E103" s="843">
        <v>48</v>
      </c>
      <c r="F103" s="823">
        <v>45.5</v>
      </c>
      <c r="G103" s="824">
        <v>3.9</v>
      </c>
      <c r="H103" s="819">
        <v>76</v>
      </c>
      <c r="I103" s="820">
        <v>72.47</v>
      </c>
      <c r="J103" s="821">
        <v>4.5</v>
      </c>
      <c r="K103" s="825">
        <v>0.93</v>
      </c>
      <c r="L103" s="822">
        <v>2</v>
      </c>
      <c r="M103" s="822">
        <v>15</v>
      </c>
      <c r="N103" s="826">
        <v>5</v>
      </c>
      <c r="O103" s="822" t="s">
        <v>5061</v>
      </c>
      <c r="P103" s="841" t="s">
        <v>5247</v>
      </c>
      <c r="Q103" s="827">
        <f t="shared" si="5"/>
        <v>13</v>
      </c>
      <c r="R103" s="827">
        <f t="shared" si="5"/>
        <v>11.939999999999998</v>
      </c>
      <c r="S103" s="838">
        <f t="shared" si="6"/>
        <v>380</v>
      </c>
      <c r="T103" s="838">
        <f t="shared" si="7"/>
        <v>342</v>
      </c>
      <c r="U103" s="838">
        <f t="shared" si="8"/>
        <v>-38</v>
      </c>
      <c r="V103" s="842">
        <f t="shared" si="9"/>
        <v>0.9</v>
      </c>
      <c r="W103" s="828">
        <v>31</v>
      </c>
    </row>
    <row r="104" spans="1:23" ht="14.4" customHeight="1" x14ac:dyDescent="0.3">
      <c r="A104" s="890" t="s">
        <v>5248</v>
      </c>
      <c r="B104" s="874">
        <v>3</v>
      </c>
      <c r="C104" s="875">
        <v>3.83</v>
      </c>
      <c r="D104" s="844">
        <v>8.6999999999999993</v>
      </c>
      <c r="E104" s="876">
        <v>1</v>
      </c>
      <c r="F104" s="877">
        <v>1.19</v>
      </c>
      <c r="G104" s="830">
        <v>9</v>
      </c>
      <c r="H104" s="878"/>
      <c r="I104" s="879"/>
      <c r="J104" s="836"/>
      <c r="K104" s="880">
        <v>1.19</v>
      </c>
      <c r="L104" s="881">
        <v>2</v>
      </c>
      <c r="M104" s="881">
        <v>21</v>
      </c>
      <c r="N104" s="882">
        <v>7</v>
      </c>
      <c r="O104" s="881" t="s">
        <v>5061</v>
      </c>
      <c r="P104" s="883" t="s">
        <v>5249</v>
      </c>
      <c r="Q104" s="884">
        <f t="shared" si="5"/>
        <v>-3</v>
      </c>
      <c r="R104" s="884">
        <f t="shared" si="5"/>
        <v>-3.83</v>
      </c>
      <c r="S104" s="874" t="str">
        <f t="shared" si="6"/>
        <v/>
      </c>
      <c r="T104" s="874" t="str">
        <f t="shared" si="7"/>
        <v/>
      </c>
      <c r="U104" s="874" t="str">
        <f t="shared" si="8"/>
        <v/>
      </c>
      <c r="V104" s="885" t="str">
        <f t="shared" si="9"/>
        <v/>
      </c>
      <c r="W104" s="832"/>
    </row>
    <row r="105" spans="1:23" ht="14.4" customHeight="1" x14ac:dyDescent="0.3">
      <c r="A105" s="889" t="s">
        <v>5250</v>
      </c>
      <c r="B105" s="838">
        <v>7</v>
      </c>
      <c r="C105" s="839">
        <v>3.14</v>
      </c>
      <c r="D105" s="840">
        <v>4.3</v>
      </c>
      <c r="E105" s="843">
        <v>15</v>
      </c>
      <c r="F105" s="823">
        <v>6.73</v>
      </c>
      <c r="G105" s="824">
        <v>3.7</v>
      </c>
      <c r="H105" s="819">
        <v>14</v>
      </c>
      <c r="I105" s="820">
        <v>6.28</v>
      </c>
      <c r="J105" s="829">
        <v>4.7</v>
      </c>
      <c r="K105" s="825">
        <v>0.45</v>
      </c>
      <c r="L105" s="822">
        <v>1</v>
      </c>
      <c r="M105" s="822">
        <v>12</v>
      </c>
      <c r="N105" s="826">
        <v>4</v>
      </c>
      <c r="O105" s="822" t="s">
        <v>5061</v>
      </c>
      <c r="P105" s="841" t="s">
        <v>5251</v>
      </c>
      <c r="Q105" s="827">
        <f t="shared" si="5"/>
        <v>7</v>
      </c>
      <c r="R105" s="827">
        <f t="shared" si="5"/>
        <v>3.14</v>
      </c>
      <c r="S105" s="838">
        <f t="shared" si="6"/>
        <v>56</v>
      </c>
      <c r="T105" s="838">
        <f t="shared" si="7"/>
        <v>65.8</v>
      </c>
      <c r="U105" s="838">
        <f t="shared" si="8"/>
        <v>9.7999999999999972</v>
      </c>
      <c r="V105" s="842">
        <f t="shared" si="9"/>
        <v>1.175</v>
      </c>
      <c r="W105" s="828">
        <v>15</v>
      </c>
    </row>
    <row r="106" spans="1:23" ht="14.4" customHeight="1" x14ac:dyDescent="0.3">
      <c r="A106" s="890" t="s">
        <v>5252</v>
      </c>
      <c r="B106" s="874"/>
      <c r="C106" s="875"/>
      <c r="D106" s="844"/>
      <c r="E106" s="876"/>
      <c r="F106" s="877"/>
      <c r="G106" s="830"/>
      <c r="H106" s="878">
        <v>1</v>
      </c>
      <c r="I106" s="879">
        <v>0.73</v>
      </c>
      <c r="J106" s="836">
        <v>3</v>
      </c>
      <c r="K106" s="880">
        <v>0.72</v>
      </c>
      <c r="L106" s="881">
        <v>3</v>
      </c>
      <c r="M106" s="881">
        <v>24</v>
      </c>
      <c r="N106" s="882">
        <v>8</v>
      </c>
      <c r="O106" s="881" t="s">
        <v>5061</v>
      </c>
      <c r="P106" s="883" t="s">
        <v>5251</v>
      </c>
      <c r="Q106" s="884">
        <f t="shared" si="5"/>
        <v>1</v>
      </c>
      <c r="R106" s="884">
        <f t="shared" si="5"/>
        <v>0.73</v>
      </c>
      <c r="S106" s="874">
        <f t="shared" si="6"/>
        <v>8</v>
      </c>
      <c r="T106" s="874">
        <f t="shared" si="7"/>
        <v>3</v>
      </c>
      <c r="U106" s="874">
        <f t="shared" si="8"/>
        <v>-5</v>
      </c>
      <c r="V106" s="885">
        <f t="shared" si="9"/>
        <v>0.375</v>
      </c>
      <c r="W106" s="832"/>
    </row>
    <row r="107" spans="1:23" ht="14.4" customHeight="1" x14ac:dyDescent="0.3">
      <c r="A107" s="889" t="s">
        <v>5253</v>
      </c>
      <c r="B107" s="833">
        <v>1</v>
      </c>
      <c r="C107" s="834">
        <v>0.36</v>
      </c>
      <c r="D107" s="835">
        <v>2</v>
      </c>
      <c r="E107" s="843"/>
      <c r="F107" s="823"/>
      <c r="G107" s="824"/>
      <c r="H107" s="822"/>
      <c r="I107" s="823"/>
      <c r="J107" s="824"/>
      <c r="K107" s="825">
        <v>0.54</v>
      </c>
      <c r="L107" s="822">
        <v>3</v>
      </c>
      <c r="M107" s="822">
        <v>27</v>
      </c>
      <c r="N107" s="826">
        <v>9</v>
      </c>
      <c r="O107" s="822" t="s">
        <v>5061</v>
      </c>
      <c r="P107" s="841" t="s">
        <v>5254</v>
      </c>
      <c r="Q107" s="827">
        <f t="shared" si="5"/>
        <v>-1</v>
      </c>
      <c r="R107" s="827">
        <f t="shared" si="5"/>
        <v>-0.36</v>
      </c>
      <c r="S107" s="838" t="str">
        <f t="shared" si="6"/>
        <v/>
      </c>
      <c r="T107" s="838" t="str">
        <f t="shared" si="7"/>
        <v/>
      </c>
      <c r="U107" s="838" t="str">
        <f t="shared" si="8"/>
        <v/>
      </c>
      <c r="V107" s="842" t="str">
        <f t="shared" si="9"/>
        <v/>
      </c>
      <c r="W107" s="828"/>
    </row>
    <row r="108" spans="1:23" ht="14.4" customHeight="1" x14ac:dyDescent="0.3">
      <c r="A108" s="889" t="s">
        <v>5255</v>
      </c>
      <c r="B108" s="838">
        <v>2</v>
      </c>
      <c r="C108" s="839">
        <v>0.66</v>
      </c>
      <c r="D108" s="840">
        <v>4.5</v>
      </c>
      <c r="E108" s="843">
        <v>1</v>
      </c>
      <c r="F108" s="823">
        <v>0.37</v>
      </c>
      <c r="G108" s="824">
        <v>2</v>
      </c>
      <c r="H108" s="819">
        <v>1</v>
      </c>
      <c r="I108" s="820">
        <v>0.33</v>
      </c>
      <c r="J108" s="829">
        <v>6</v>
      </c>
      <c r="K108" s="825">
        <v>0.33</v>
      </c>
      <c r="L108" s="822">
        <v>1</v>
      </c>
      <c r="M108" s="822">
        <v>12</v>
      </c>
      <c r="N108" s="826">
        <v>4</v>
      </c>
      <c r="O108" s="822" t="s">
        <v>5061</v>
      </c>
      <c r="P108" s="841" t="s">
        <v>5256</v>
      </c>
      <c r="Q108" s="827">
        <f t="shared" si="5"/>
        <v>-1</v>
      </c>
      <c r="R108" s="827">
        <f t="shared" si="5"/>
        <v>-0.33</v>
      </c>
      <c r="S108" s="838">
        <f t="shared" si="6"/>
        <v>4</v>
      </c>
      <c r="T108" s="838">
        <f t="shared" si="7"/>
        <v>6</v>
      </c>
      <c r="U108" s="838">
        <f t="shared" si="8"/>
        <v>2</v>
      </c>
      <c r="V108" s="842">
        <f t="shared" si="9"/>
        <v>1.5</v>
      </c>
      <c r="W108" s="828">
        <v>2</v>
      </c>
    </row>
    <row r="109" spans="1:23" ht="14.4" customHeight="1" x14ac:dyDescent="0.3">
      <c r="A109" s="890" t="s">
        <v>5257</v>
      </c>
      <c r="B109" s="874"/>
      <c r="C109" s="875"/>
      <c r="D109" s="844"/>
      <c r="E109" s="876"/>
      <c r="F109" s="877"/>
      <c r="G109" s="830"/>
      <c r="H109" s="878">
        <v>1</v>
      </c>
      <c r="I109" s="879">
        <v>0.55000000000000004</v>
      </c>
      <c r="J109" s="836">
        <v>4</v>
      </c>
      <c r="K109" s="880">
        <v>0.48</v>
      </c>
      <c r="L109" s="881">
        <v>2</v>
      </c>
      <c r="M109" s="881">
        <v>18</v>
      </c>
      <c r="N109" s="882">
        <v>6</v>
      </c>
      <c r="O109" s="881" t="s">
        <v>5061</v>
      </c>
      <c r="P109" s="883" t="s">
        <v>5258</v>
      </c>
      <c r="Q109" s="884">
        <f t="shared" si="5"/>
        <v>1</v>
      </c>
      <c r="R109" s="884">
        <f t="shared" si="5"/>
        <v>0.55000000000000004</v>
      </c>
      <c r="S109" s="874">
        <f t="shared" si="6"/>
        <v>6</v>
      </c>
      <c r="T109" s="874">
        <f t="shared" si="7"/>
        <v>4</v>
      </c>
      <c r="U109" s="874">
        <f t="shared" si="8"/>
        <v>-2</v>
      </c>
      <c r="V109" s="885">
        <f t="shared" si="9"/>
        <v>0.66666666666666663</v>
      </c>
      <c r="W109" s="832"/>
    </row>
    <row r="110" spans="1:23" ht="14.4" customHeight="1" x14ac:dyDescent="0.3">
      <c r="A110" s="889" t="s">
        <v>5259</v>
      </c>
      <c r="B110" s="838"/>
      <c r="C110" s="839"/>
      <c r="D110" s="840"/>
      <c r="E110" s="819">
        <v>2</v>
      </c>
      <c r="F110" s="820">
        <v>1.1100000000000001</v>
      </c>
      <c r="G110" s="821">
        <v>6</v>
      </c>
      <c r="H110" s="822">
        <v>1</v>
      </c>
      <c r="I110" s="823">
        <v>0.49</v>
      </c>
      <c r="J110" s="824">
        <v>5</v>
      </c>
      <c r="K110" s="825">
        <v>0.49</v>
      </c>
      <c r="L110" s="822">
        <v>2</v>
      </c>
      <c r="M110" s="822">
        <v>21</v>
      </c>
      <c r="N110" s="826">
        <v>7</v>
      </c>
      <c r="O110" s="822" t="s">
        <v>5061</v>
      </c>
      <c r="P110" s="841" t="s">
        <v>5260</v>
      </c>
      <c r="Q110" s="827">
        <f t="shared" si="5"/>
        <v>1</v>
      </c>
      <c r="R110" s="827">
        <f t="shared" si="5"/>
        <v>0.49</v>
      </c>
      <c r="S110" s="838">
        <f t="shared" si="6"/>
        <v>7</v>
      </c>
      <c r="T110" s="838">
        <f t="shared" si="7"/>
        <v>5</v>
      </c>
      <c r="U110" s="838">
        <f t="shared" si="8"/>
        <v>-2</v>
      </c>
      <c r="V110" s="842">
        <f t="shared" si="9"/>
        <v>0.7142857142857143</v>
      </c>
      <c r="W110" s="828"/>
    </row>
    <row r="111" spans="1:23" ht="14.4" customHeight="1" x14ac:dyDescent="0.3">
      <c r="A111" s="889" t="s">
        <v>5261</v>
      </c>
      <c r="B111" s="838"/>
      <c r="C111" s="839"/>
      <c r="D111" s="840"/>
      <c r="E111" s="819">
        <v>2</v>
      </c>
      <c r="F111" s="820">
        <v>0.69</v>
      </c>
      <c r="G111" s="821">
        <v>2</v>
      </c>
      <c r="H111" s="822"/>
      <c r="I111" s="823"/>
      <c r="J111" s="824"/>
      <c r="K111" s="825">
        <v>0.34</v>
      </c>
      <c r="L111" s="822">
        <v>2</v>
      </c>
      <c r="M111" s="822">
        <v>15</v>
      </c>
      <c r="N111" s="826">
        <v>5</v>
      </c>
      <c r="O111" s="822" t="s">
        <v>5061</v>
      </c>
      <c r="P111" s="841" t="s">
        <v>5262</v>
      </c>
      <c r="Q111" s="827">
        <f t="shared" si="5"/>
        <v>0</v>
      </c>
      <c r="R111" s="827">
        <f t="shared" si="5"/>
        <v>0</v>
      </c>
      <c r="S111" s="838" t="str">
        <f t="shared" si="6"/>
        <v/>
      </c>
      <c r="T111" s="838" t="str">
        <f t="shared" si="7"/>
        <v/>
      </c>
      <c r="U111" s="838" t="str">
        <f t="shared" si="8"/>
        <v/>
      </c>
      <c r="V111" s="842" t="str">
        <f t="shared" si="9"/>
        <v/>
      </c>
      <c r="W111" s="828"/>
    </row>
    <row r="112" spans="1:23" ht="14.4" customHeight="1" x14ac:dyDescent="0.3">
      <c r="A112" s="889" t="s">
        <v>5263</v>
      </c>
      <c r="B112" s="838"/>
      <c r="C112" s="839"/>
      <c r="D112" s="840"/>
      <c r="E112" s="819">
        <v>1</v>
      </c>
      <c r="F112" s="820">
        <v>0.38</v>
      </c>
      <c r="G112" s="821">
        <v>5</v>
      </c>
      <c r="H112" s="822"/>
      <c r="I112" s="823"/>
      <c r="J112" s="824"/>
      <c r="K112" s="825">
        <v>0.38</v>
      </c>
      <c r="L112" s="822">
        <v>2</v>
      </c>
      <c r="M112" s="822">
        <v>15</v>
      </c>
      <c r="N112" s="826">
        <v>5</v>
      </c>
      <c r="O112" s="822" t="s">
        <v>5061</v>
      </c>
      <c r="P112" s="841" t="s">
        <v>5264</v>
      </c>
      <c r="Q112" s="827">
        <f t="shared" si="5"/>
        <v>0</v>
      </c>
      <c r="R112" s="827">
        <f t="shared" si="5"/>
        <v>0</v>
      </c>
      <c r="S112" s="838" t="str">
        <f t="shared" si="6"/>
        <v/>
      </c>
      <c r="T112" s="838" t="str">
        <f t="shared" si="7"/>
        <v/>
      </c>
      <c r="U112" s="838" t="str">
        <f t="shared" si="8"/>
        <v/>
      </c>
      <c r="V112" s="842" t="str">
        <f t="shared" si="9"/>
        <v/>
      </c>
      <c r="W112" s="828"/>
    </row>
    <row r="113" spans="1:23" ht="14.4" customHeight="1" x14ac:dyDescent="0.3">
      <c r="A113" s="889" t="s">
        <v>5265</v>
      </c>
      <c r="B113" s="838"/>
      <c r="C113" s="839"/>
      <c r="D113" s="840"/>
      <c r="E113" s="819">
        <v>1</v>
      </c>
      <c r="F113" s="820">
        <v>7.42</v>
      </c>
      <c r="G113" s="821">
        <v>14</v>
      </c>
      <c r="H113" s="822"/>
      <c r="I113" s="823"/>
      <c r="J113" s="824"/>
      <c r="K113" s="825">
        <v>7.42</v>
      </c>
      <c r="L113" s="822">
        <v>7</v>
      </c>
      <c r="M113" s="822">
        <v>60</v>
      </c>
      <c r="N113" s="826">
        <v>20</v>
      </c>
      <c r="O113" s="822" t="s">
        <v>5061</v>
      </c>
      <c r="P113" s="841" t="s">
        <v>5266</v>
      </c>
      <c r="Q113" s="827">
        <f t="shared" si="5"/>
        <v>0</v>
      </c>
      <c r="R113" s="827">
        <f t="shared" si="5"/>
        <v>0</v>
      </c>
      <c r="S113" s="838" t="str">
        <f t="shared" si="6"/>
        <v/>
      </c>
      <c r="T113" s="838" t="str">
        <f t="shared" si="7"/>
        <v/>
      </c>
      <c r="U113" s="838" t="str">
        <f t="shared" si="8"/>
        <v/>
      </c>
      <c r="V113" s="842" t="str">
        <f t="shared" si="9"/>
        <v/>
      </c>
      <c r="W113" s="828"/>
    </row>
    <row r="114" spans="1:23" ht="14.4" customHeight="1" x14ac:dyDescent="0.3">
      <c r="A114" s="889" t="s">
        <v>5267</v>
      </c>
      <c r="B114" s="833">
        <v>1</v>
      </c>
      <c r="C114" s="834">
        <v>0.3</v>
      </c>
      <c r="D114" s="835">
        <v>2</v>
      </c>
      <c r="E114" s="843"/>
      <c r="F114" s="823"/>
      <c r="G114" s="824"/>
      <c r="H114" s="822"/>
      <c r="I114" s="823"/>
      <c r="J114" s="824"/>
      <c r="K114" s="825">
        <v>0.3</v>
      </c>
      <c r="L114" s="822">
        <v>1</v>
      </c>
      <c r="M114" s="822">
        <v>9</v>
      </c>
      <c r="N114" s="826">
        <v>3</v>
      </c>
      <c r="O114" s="822" t="s">
        <v>5061</v>
      </c>
      <c r="P114" s="841" t="s">
        <v>5268</v>
      </c>
      <c r="Q114" s="827">
        <f t="shared" si="5"/>
        <v>-1</v>
      </c>
      <c r="R114" s="827">
        <f t="shared" si="5"/>
        <v>-0.3</v>
      </c>
      <c r="S114" s="838" t="str">
        <f t="shared" si="6"/>
        <v/>
      </c>
      <c r="T114" s="838" t="str">
        <f t="shared" si="7"/>
        <v/>
      </c>
      <c r="U114" s="838" t="str">
        <f t="shared" si="8"/>
        <v/>
      </c>
      <c r="V114" s="842" t="str">
        <f t="shared" si="9"/>
        <v/>
      </c>
      <c r="W114" s="828"/>
    </row>
    <row r="115" spans="1:23" ht="14.4" customHeight="1" x14ac:dyDescent="0.3">
      <c r="A115" s="889" t="s">
        <v>5269</v>
      </c>
      <c r="B115" s="838"/>
      <c r="C115" s="839"/>
      <c r="D115" s="840"/>
      <c r="E115" s="819">
        <v>1</v>
      </c>
      <c r="F115" s="820">
        <v>2.13</v>
      </c>
      <c r="G115" s="821">
        <v>7</v>
      </c>
      <c r="H115" s="822"/>
      <c r="I115" s="823"/>
      <c r="J115" s="824"/>
      <c r="K115" s="825">
        <v>2.04</v>
      </c>
      <c r="L115" s="822">
        <v>3</v>
      </c>
      <c r="M115" s="822">
        <v>27</v>
      </c>
      <c r="N115" s="826">
        <v>9</v>
      </c>
      <c r="O115" s="822" t="s">
        <v>5061</v>
      </c>
      <c r="P115" s="841" t="s">
        <v>5270</v>
      </c>
      <c r="Q115" s="827">
        <f t="shared" si="5"/>
        <v>0</v>
      </c>
      <c r="R115" s="827">
        <f t="shared" si="5"/>
        <v>0</v>
      </c>
      <c r="S115" s="838" t="str">
        <f t="shared" si="6"/>
        <v/>
      </c>
      <c r="T115" s="838" t="str">
        <f t="shared" si="7"/>
        <v/>
      </c>
      <c r="U115" s="838" t="str">
        <f t="shared" si="8"/>
        <v/>
      </c>
      <c r="V115" s="842" t="str">
        <f t="shared" si="9"/>
        <v/>
      </c>
      <c r="W115" s="828"/>
    </row>
    <row r="116" spans="1:23" ht="14.4" customHeight="1" x14ac:dyDescent="0.3">
      <c r="A116" s="889" t="s">
        <v>5271</v>
      </c>
      <c r="B116" s="838"/>
      <c r="C116" s="839"/>
      <c r="D116" s="840"/>
      <c r="E116" s="819">
        <v>1</v>
      </c>
      <c r="F116" s="820">
        <v>0.34</v>
      </c>
      <c r="G116" s="821">
        <v>2</v>
      </c>
      <c r="H116" s="822"/>
      <c r="I116" s="823"/>
      <c r="J116" s="824"/>
      <c r="K116" s="825">
        <v>0.34</v>
      </c>
      <c r="L116" s="822">
        <v>1</v>
      </c>
      <c r="M116" s="822">
        <v>12</v>
      </c>
      <c r="N116" s="826">
        <v>4</v>
      </c>
      <c r="O116" s="822" t="s">
        <v>5061</v>
      </c>
      <c r="P116" s="841" t="s">
        <v>5272</v>
      </c>
      <c r="Q116" s="827">
        <f t="shared" si="5"/>
        <v>0</v>
      </c>
      <c r="R116" s="827">
        <f t="shared" si="5"/>
        <v>0</v>
      </c>
      <c r="S116" s="838" t="str">
        <f t="shared" si="6"/>
        <v/>
      </c>
      <c r="T116" s="838" t="str">
        <f t="shared" si="7"/>
        <v/>
      </c>
      <c r="U116" s="838" t="str">
        <f t="shared" si="8"/>
        <v/>
      </c>
      <c r="V116" s="842" t="str">
        <f t="shared" si="9"/>
        <v/>
      </c>
      <c r="W116" s="828"/>
    </row>
    <row r="117" spans="1:23" ht="14.4" customHeight="1" x14ac:dyDescent="0.3">
      <c r="A117" s="889" t="s">
        <v>5273</v>
      </c>
      <c r="B117" s="833">
        <v>1</v>
      </c>
      <c r="C117" s="834">
        <v>0.38</v>
      </c>
      <c r="D117" s="835">
        <v>8</v>
      </c>
      <c r="E117" s="843"/>
      <c r="F117" s="823"/>
      <c r="G117" s="824"/>
      <c r="H117" s="822"/>
      <c r="I117" s="823"/>
      <c r="J117" s="824"/>
      <c r="K117" s="825">
        <v>0.2</v>
      </c>
      <c r="L117" s="822">
        <v>1</v>
      </c>
      <c r="M117" s="822">
        <v>9</v>
      </c>
      <c r="N117" s="826">
        <v>3</v>
      </c>
      <c r="O117" s="822" t="s">
        <v>5061</v>
      </c>
      <c r="P117" s="841" t="s">
        <v>5274</v>
      </c>
      <c r="Q117" s="827">
        <f t="shared" si="5"/>
        <v>-1</v>
      </c>
      <c r="R117" s="827">
        <f t="shared" si="5"/>
        <v>-0.38</v>
      </c>
      <c r="S117" s="838" t="str">
        <f t="shared" si="6"/>
        <v/>
      </c>
      <c r="T117" s="838" t="str">
        <f t="shared" si="7"/>
        <v/>
      </c>
      <c r="U117" s="838" t="str">
        <f t="shared" si="8"/>
        <v/>
      </c>
      <c r="V117" s="842" t="str">
        <f t="shared" si="9"/>
        <v/>
      </c>
      <c r="W117" s="828"/>
    </row>
    <row r="118" spans="1:23" ht="14.4" customHeight="1" x14ac:dyDescent="0.3">
      <c r="A118" s="889" t="s">
        <v>5275</v>
      </c>
      <c r="B118" s="838"/>
      <c r="C118" s="839"/>
      <c r="D118" s="840"/>
      <c r="E118" s="843"/>
      <c r="F118" s="823"/>
      <c r="G118" s="824"/>
      <c r="H118" s="819">
        <v>1</v>
      </c>
      <c r="I118" s="820">
        <v>0.27</v>
      </c>
      <c r="J118" s="821">
        <v>2</v>
      </c>
      <c r="K118" s="825">
        <v>0.27</v>
      </c>
      <c r="L118" s="822">
        <v>1</v>
      </c>
      <c r="M118" s="822">
        <v>12</v>
      </c>
      <c r="N118" s="826">
        <v>4</v>
      </c>
      <c r="O118" s="822" t="s">
        <v>5061</v>
      </c>
      <c r="P118" s="841" t="s">
        <v>5276</v>
      </c>
      <c r="Q118" s="827">
        <f t="shared" si="5"/>
        <v>1</v>
      </c>
      <c r="R118" s="827">
        <f t="shared" si="5"/>
        <v>0.27</v>
      </c>
      <c r="S118" s="838">
        <f t="shared" si="6"/>
        <v>4</v>
      </c>
      <c r="T118" s="838">
        <f t="shared" si="7"/>
        <v>2</v>
      </c>
      <c r="U118" s="838">
        <f t="shared" si="8"/>
        <v>-2</v>
      </c>
      <c r="V118" s="842">
        <f t="shared" si="9"/>
        <v>0.5</v>
      </c>
      <c r="W118" s="828"/>
    </row>
    <row r="119" spans="1:23" ht="14.4" customHeight="1" x14ac:dyDescent="0.3">
      <c r="A119" s="889" t="s">
        <v>5277</v>
      </c>
      <c r="B119" s="838"/>
      <c r="C119" s="839"/>
      <c r="D119" s="840"/>
      <c r="E119" s="843"/>
      <c r="F119" s="823"/>
      <c r="G119" s="824"/>
      <c r="H119" s="819">
        <v>1</v>
      </c>
      <c r="I119" s="820">
        <v>4.9000000000000004</v>
      </c>
      <c r="J119" s="821">
        <v>9</v>
      </c>
      <c r="K119" s="825">
        <v>2.58</v>
      </c>
      <c r="L119" s="822">
        <v>3</v>
      </c>
      <c r="M119" s="822">
        <v>30</v>
      </c>
      <c r="N119" s="826">
        <v>10</v>
      </c>
      <c r="O119" s="822" t="s">
        <v>5061</v>
      </c>
      <c r="P119" s="841" t="s">
        <v>5278</v>
      </c>
      <c r="Q119" s="827">
        <f t="shared" si="5"/>
        <v>1</v>
      </c>
      <c r="R119" s="827">
        <f t="shared" si="5"/>
        <v>4.9000000000000004</v>
      </c>
      <c r="S119" s="838">
        <f t="shared" si="6"/>
        <v>10</v>
      </c>
      <c r="T119" s="838">
        <f t="shared" si="7"/>
        <v>9</v>
      </c>
      <c r="U119" s="838">
        <f t="shared" si="8"/>
        <v>-1</v>
      </c>
      <c r="V119" s="842">
        <f t="shared" si="9"/>
        <v>0.9</v>
      </c>
      <c r="W119" s="828"/>
    </row>
    <row r="120" spans="1:23" ht="14.4" customHeight="1" x14ac:dyDescent="0.3">
      <c r="A120" s="890" t="s">
        <v>5279</v>
      </c>
      <c r="B120" s="874"/>
      <c r="C120" s="875"/>
      <c r="D120" s="844"/>
      <c r="E120" s="876">
        <v>1</v>
      </c>
      <c r="F120" s="877">
        <v>5.0599999999999996</v>
      </c>
      <c r="G120" s="830">
        <v>10</v>
      </c>
      <c r="H120" s="878"/>
      <c r="I120" s="879"/>
      <c r="J120" s="836"/>
      <c r="K120" s="880">
        <v>4.46</v>
      </c>
      <c r="L120" s="881">
        <v>5</v>
      </c>
      <c r="M120" s="881">
        <v>42</v>
      </c>
      <c r="N120" s="882">
        <v>14</v>
      </c>
      <c r="O120" s="881" t="s">
        <v>5061</v>
      </c>
      <c r="P120" s="883" t="s">
        <v>5280</v>
      </c>
      <c r="Q120" s="884">
        <f t="shared" si="5"/>
        <v>0</v>
      </c>
      <c r="R120" s="884">
        <f t="shared" si="5"/>
        <v>0</v>
      </c>
      <c r="S120" s="874" t="str">
        <f t="shared" si="6"/>
        <v/>
      </c>
      <c r="T120" s="874" t="str">
        <f t="shared" si="7"/>
        <v/>
      </c>
      <c r="U120" s="874" t="str">
        <f t="shared" si="8"/>
        <v/>
      </c>
      <c r="V120" s="885" t="str">
        <f t="shared" si="9"/>
        <v/>
      </c>
      <c r="W120" s="832"/>
    </row>
    <row r="121" spans="1:23" ht="14.4" customHeight="1" x14ac:dyDescent="0.3">
      <c r="A121" s="889" t="s">
        <v>5281</v>
      </c>
      <c r="B121" s="838"/>
      <c r="C121" s="839"/>
      <c r="D121" s="840"/>
      <c r="E121" s="843">
        <v>1</v>
      </c>
      <c r="F121" s="823">
        <v>0.7</v>
      </c>
      <c r="G121" s="824">
        <v>2</v>
      </c>
      <c r="H121" s="819">
        <v>2</v>
      </c>
      <c r="I121" s="820">
        <v>1.71</v>
      </c>
      <c r="J121" s="829">
        <v>8</v>
      </c>
      <c r="K121" s="825">
        <v>0.7</v>
      </c>
      <c r="L121" s="822">
        <v>1</v>
      </c>
      <c r="M121" s="822">
        <v>12</v>
      </c>
      <c r="N121" s="826">
        <v>4</v>
      </c>
      <c r="O121" s="822" t="s">
        <v>5061</v>
      </c>
      <c r="P121" s="841" t="s">
        <v>5282</v>
      </c>
      <c r="Q121" s="827">
        <f t="shared" si="5"/>
        <v>2</v>
      </c>
      <c r="R121" s="827">
        <f t="shared" si="5"/>
        <v>1.71</v>
      </c>
      <c r="S121" s="838">
        <f t="shared" si="6"/>
        <v>8</v>
      </c>
      <c r="T121" s="838">
        <f t="shared" si="7"/>
        <v>16</v>
      </c>
      <c r="U121" s="838">
        <f t="shared" si="8"/>
        <v>8</v>
      </c>
      <c r="V121" s="842">
        <f t="shared" si="9"/>
        <v>2</v>
      </c>
      <c r="W121" s="828">
        <v>9</v>
      </c>
    </row>
    <row r="122" spans="1:23" ht="14.4" customHeight="1" x14ac:dyDescent="0.3">
      <c r="A122" s="889" t="s">
        <v>5283</v>
      </c>
      <c r="B122" s="838"/>
      <c r="C122" s="839"/>
      <c r="D122" s="840"/>
      <c r="E122" s="843"/>
      <c r="F122" s="823"/>
      <c r="G122" s="824"/>
      <c r="H122" s="819">
        <v>1</v>
      </c>
      <c r="I122" s="820">
        <v>0.72</v>
      </c>
      <c r="J122" s="821">
        <v>2</v>
      </c>
      <c r="K122" s="825">
        <v>0.72</v>
      </c>
      <c r="L122" s="822">
        <v>2</v>
      </c>
      <c r="M122" s="822">
        <v>21</v>
      </c>
      <c r="N122" s="826">
        <v>7</v>
      </c>
      <c r="O122" s="822" t="s">
        <v>5061</v>
      </c>
      <c r="P122" s="841" t="s">
        <v>5284</v>
      </c>
      <c r="Q122" s="827">
        <f t="shared" si="5"/>
        <v>1</v>
      </c>
      <c r="R122" s="827">
        <f t="shared" si="5"/>
        <v>0.72</v>
      </c>
      <c r="S122" s="838">
        <f t="shared" si="6"/>
        <v>7</v>
      </c>
      <c r="T122" s="838">
        <f t="shared" si="7"/>
        <v>2</v>
      </c>
      <c r="U122" s="838">
        <f t="shared" si="8"/>
        <v>-5</v>
      </c>
      <c r="V122" s="842">
        <f t="shared" si="9"/>
        <v>0.2857142857142857</v>
      </c>
      <c r="W122" s="828"/>
    </row>
    <row r="123" spans="1:23" ht="14.4" customHeight="1" x14ac:dyDescent="0.3">
      <c r="A123" s="889" t="s">
        <v>5285</v>
      </c>
      <c r="B123" s="833">
        <v>1</v>
      </c>
      <c r="C123" s="834">
        <v>3.37</v>
      </c>
      <c r="D123" s="835">
        <v>6</v>
      </c>
      <c r="E123" s="843"/>
      <c r="F123" s="823"/>
      <c r="G123" s="824"/>
      <c r="H123" s="822"/>
      <c r="I123" s="823"/>
      <c r="J123" s="824"/>
      <c r="K123" s="825">
        <v>3.37</v>
      </c>
      <c r="L123" s="822">
        <v>5</v>
      </c>
      <c r="M123" s="822">
        <v>45</v>
      </c>
      <c r="N123" s="826">
        <v>15</v>
      </c>
      <c r="O123" s="822" t="s">
        <v>5061</v>
      </c>
      <c r="P123" s="841" t="s">
        <v>5286</v>
      </c>
      <c r="Q123" s="827">
        <f t="shared" si="5"/>
        <v>-1</v>
      </c>
      <c r="R123" s="827">
        <f t="shared" si="5"/>
        <v>-3.37</v>
      </c>
      <c r="S123" s="838" t="str">
        <f t="shared" si="6"/>
        <v/>
      </c>
      <c r="T123" s="838" t="str">
        <f t="shared" si="7"/>
        <v/>
      </c>
      <c r="U123" s="838" t="str">
        <f t="shared" si="8"/>
        <v/>
      </c>
      <c r="V123" s="842" t="str">
        <f t="shared" si="9"/>
        <v/>
      </c>
      <c r="W123" s="828"/>
    </row>
    <row r="124" spans="1:23" ht="14.4" customHeight="1" x14ac:dyDescent="0.3">
      <c r="A124" s="889" t="s">
        <v>5287</v>
      </c>
      <c r="B124" s="838"/>
      <c r="C124" s="839"/>
      <c r="D124" s="840"/>
      <c r="E124" s="819">
        <v>2</v>
      </c>
      <c r="F124" s="820">
        <v>6.39</v>
      </c>
      <c r="G124" s="821">
        <v>9.5</v>
      </c>
      <c r="H124" s="822"/>
      <c r="I124" s="823"/>
      <c r="J124" s="824"/>
      <c r="K124" s="825">
        <v>3.04</v>
      </c>
      <c r="L124" s="822">
        <v>4</v>
      </c>
      <c r="M124" s="822">
        <v>36</v>
      </c>
      <c r="N124" s="826">
        <v>12</v>
      </c>
      <c r="O124" s="822" t="s">
        <v>5061</v>
      </c>
      <c r="P124" s="841" t="s">
        <v>5288</v>
      </c>
      <c r="Q124" s="827">
        <f t="shared" si="5"/>
        <v>0</v>
      </c>
      <c r="R124" s="827">
        <f t="shared" si="5"/>
        <v>0</v>
      </c>
      <c r="S124" s="838" t="str">
        <f t="shared" si="6"/>
        <v/>
      </c>
      <c r="T124" s="838" t="str">
        <f t="shared" si="7"/>
        <v/>
      </c>
      <c r="U124" s="838" t="str">
        <f t="shared" si="8"/>
        <v/>
      </c>
      <c r="V124" s="842" t="str">
        <f t="shared" si="9"/>
        <v/>
      </c>
      <c r="W124" s="828"/>
    </row>
    <row r="125" spans="1:23" ht="14.4" customHeight="1" x14ac:dyDescent="0.3">
      <c r="A125" s="890" t="s">
        <v>5289</v>
      </c>
      <c r="B125" s="874"/>
      <c r="C125" s="875"/>
      <c r="D125" s="844"/>
      <c r="E125" s="878">
        <v>1</v>
      </c>
      <c r="F125" s="879">
        <v>8.11</v>
      </c>
      <c r="G125" s="836">
        <v>12</v>
      </c>
      <c r="H125" s="881"/>
      <c r="I125" s="877"/>
      <c r="J125" s="830"/>
      <c r="K125" s="880">
        <v>8.11</v>
      </c>
      <c r="L125" s="881">
        <v>7</v>
      </c>
      <c r="M125" s="881">
        <v>63</v>
      </c>
      <c r="N125" s="882">
        <v>21</v>
      </c>
      <c r="O125" s="881" t="s">
        <v>5061</v>
      </c>
      <c r="P125" s="883" t="s">
        <v>5288</v>
      </c>
      <c r="Q125" s="884">
        <f t="shared" si="5"/>
        <v>0</v>
      </c>
      <c r="R125" s="884">
        <f t="shared" si="5"/>
        <v>0</v>
      </c>
      <c r="S125" s="874" t="str">
        <f t="shared" si="6"/>
        <v/>
      </c>
      <c r="T125" s="874" t="str">
        <f t="shared" si="7"/>
        <v/>
      </c>
      <c r="U125" s="874" t="str">
        <f t="shared" si="8"/>
        <v/>
      </c>
      <c r="V125" s="885" t="str">
        <f t="shared" si="9"/>
        <v/>
      </c>
      <c r="W125" s="832"/>
    </row>
    <row r="126" spans="1:23" ht="14.4" customHeight="1" x14ac:dyDescent="0.3">
      <c r="A126" s="889" t="s">
        <v>1921</v>
      </c>
      <c r="B126" s="838">
        <v>2</v>
      </c>
      <c r="C126" s="839">
        <v>2.06</v>
      </c>
      <c r="D126" s="840">
        <v>6</v>
      </c>
      <c r="E126" s="843">
        <v>1</v>
      </c>
      <c r="F126" s="823">
        <v>1.03</v>
      </c>
      <c r="G126" s="824">
        <v>4</v>
      </c>
      <c r="H126" s="819">
        <v>4</v>
      </c>
      <c r="I126" s="820">
        <v>4.13</v>
      </c>
      <c r="J126" s="821">
        <v>4.3</v>
      </c>
      <c r="K126" s="825">
        <v>1.03</v>
      </c>
      <c r="L126" s="822">
        <v>2</v>
      </c>
      <c r="M126" s="822">
        <v>18</v>
      </c>
      <c r="N126" s="826">
        <v>6</v>
      </c>
      <c r="O126" s="822" t="s">
        <v>5061</v>
      </c>
      <c r="P126" s="841" t="s">
        <v>5288</v>
      </c>
      <c r="Q126" s="827">
        <f t="shared" si="5"/>
        <v>2</v>
      </c>
      <c r="R126" s="827">
        <f t="shared" si="5"/>
        <v>2.0699999999999998</v>
      </c>
      <c r="S126" s="838">
        <f t="shared" si="6"/>
        <v>24</v>
      </c>
      <c r="T126" s="838">
        <f t="shared" si="7"/>
        <v>17.2</v>
      </c>
      <c r="U126" s="838">
        <f t="shared" si="8"/>
        <v>-6.8000000000000007</v>
      </c>
      <c r="V126" s="842">
        <f t="shared" si="9"/>
        <v>0.71666666666666667</v>
      </c>
      <c r="W126" s="828"/>
    </row>
    <row r="127" spans="1:23" ht="14.4" customHeight="1" x14ac:dyDescent="0.3">
      <c r="A127" s="890" t="s">
        <v>5290</v>
      </c>
      <c r="B127" s="874"/>
      <c r="C127" s="875"/>
      <c r="D127" s="844"/>
      <c r="E127" s="876"/>
      <c r="F127" s="877"/>
      <c r="G127" s="830"/>
      <c r="H127" s="878">
        <v>1</v>
      </c>
      <c r="I127" s="879">
        <v>1.73</v>
      </c>
      <c r="J127" s="836">
        <v>8</v>
      </c>
      <c r="K127" s="880">
        <v>1.73</v>
      </c>
      <c r="L127" s="881">
        <v>3</v>
      </c>
      <c r="M127" s="881">
        <v>30</v>
      </c>
      <c r="N127" s="882">
        <v>10</v>
      </c>
      <c r="O127" s="881" t="s">
        <v>5061</v>
      </c>
      <c r="P127" s="883" t="s">
        <v>5288</v>
      </c>
      <c r="Q127" s="884">
        <f t="shared" si="5"/>
        <v>1</v>
      </c>
      <c r="R127" s="884">
        <f t="shared" si="5"/>
        <v>1.73</v>
      </c>
      <c r="S127" s="874">
        <f t="shared" si="6"/>
        <v>10</v>
      </c>
      <c r="T127" s="874">
        <f t="shared" si="7"/>
        <v>8</v>
      </c>
      <c r="U127" s="874">
        <f t="shared" si="8"/>
        <v>-2</v>
      </c>
      <c r="V127" s="885">
        <f t="shared" si="9"/>
        <v>0.8</v>
      </c>
      <c r="W127" s="832"/>
    </row>
    <row r="128" spans="1:23" ht="14.4" customHeight="1" x14ac:dyDescent="0.3">
      <c r="A128" s="890" t="s">
        <v>5291</v>
      </c>
      <c r="B128" s="874">
        <v>1</v>
      </c>
      <c r="C128" s="875">
        <v>3.67</v>
      </c>
      <c r="D128" s="844">
        <v>9</v>
      </c>
      <c r="E128" s="876"/>
      <c r="F128" s="877"/>
      <c r="G128" s="830"/>
      <c r="H128" s="878">
        <v>1</v>
      </c>
      <c r="I128" s="879">
        <v>3.67</v>
      </c>
      <c r="J128" s="836">
        <v>12</v>
      </c>
      <c r="K128" s="880">
        <v>3.67</v>
      </c>
      <c r="L128" s="881">
        <v>6</v>
      </c>
      <c r="M128" s="881">
        <v>51</v>
      </c>
      <c r="N128" s="882">
        <v>17</v>
      </c>
      <c r="O128" s="881" t="s">
        <v>5061</v>
      </c>
      <c r="P128" s="883" t="s">
        <v>5288</v>
      </c>
      <c r="Q128" s="884">
        <f t="shared" si="5"/>
        <v>0</v>
      </c>
      <c r="R128" s="884">
        <f t="shared" si="5"/>
        <v>0</v>
      </c>
      <c r="S128" s="874">
        <f t="shared" si="6"/>
        <v>17</v>
      </c>
      <c r="T128" s="874">
        <f t="shared" si="7"/>
        <v>12</v>
      </c>
      <c r="U128" s="874">
        <f t="shared" si="8"/>
        <v>-5</v>
      </c>
      <c r="V128" s="885">
        <f t="shared" si="9"/>
        <v>0.70588235294117652</v>
      </c>
      <c r="W128" s="832"/>
    </row>
    <row r="129" spans="1:23" ht="14.4" customHeight="1" x14ac:dyDescent="0.3">
      <c r="A129" s="889" t="s">
        <v>5292</v>
      </c>
      <c r="B129" s="833">
        <v>1</v>
      </c>
      <c r="C129" s="834">
        <v>0.59</v>
      </c>
      <c r="D129" s="835">
        <v>8</v>
      </c>
      <c r="E129" s="843"/>
      <c r="F129" s="823"/>
      <c r="G129" s="824"/>
      <c r="H129" s="822"/>
      <c r="I129" s="823"/>
      <c r="J129" s="824"/>
      <c r="K129" s="825">
        <v>0.54</v>
      </c>
      <c r="L129" s="822">
        <v>2</v>
      </c>
      <c r="M129" s="822">
        <v>15</v>
      </c>
      <c r="N129" s="826">
        <v>5</v>
      </c>
      <c r="O129" s="822" t="s">
        <v>5061</v>
      </c>
      <c r="P129" s="841" t="s">
        <v>5293</v>
      </c>
      <c r="Q129" s="827">
        <f t="shared" si="5"/>
        <v>-1</v>
      </c>
      <c r="R129" s="827">
        <f t="shared" si="5"/>
        <v>-0.59</v>
      </c>
      <c r="S129" s="838" t="str">
        <f t="shared" si="6"/>
        <v/>
      </c>
      <c r="T129" s="838" t="str">
        <f t="shared" si="7"/>
        <v/>
      </c>
      <c r="U129" s="838" t="str">
        <f t="shared" si="8"/>
        <v/>
      </c>
      <c r="V129" s="842" t="str">
        <f t="shared" si="9"/>
        <v/>
      </c>
      <c r="W129" s="828"/>
    </row>
    <row r="130" spans="1:23" ht="14.4" customHeight="1" x14ac:dyDescent="0.3">
      <c r="A130" s="889" t="s">
        <v>5294</v>
      </c>
      <c r="B130" s="838">
        <v>1</v>
      </c>
      <c r="C130" s="839">
        <v>1.1100000000000001</v>
      </c>
      <c r="D130" s="840">
        <v>3</v>
      </c>
      <c r="E130" s="843">
        <v>1</v>
      </c>
      <c r="F130" s="823">
        <v>1.63</v>
      </c>
      <c r="G130" s="824">
        <v>17</v>
      </c>
      <c r="H130" s="819"/>
      <c r="I130" s="820"/>
      <c r="J130" s="821"/>
      <c r="K130" s="825">
        <v>1.43</v>
      </c>
      <c r="L130" s="822">
        <v>4</v>
      </c>
      <c r="M130" s="822">
        <v>36</v>
      </c>
      <c r="N130" s="826">
        <v>12</v>
      </c>
      <c r="O130" s="822" t="s">
        <v>5061</v>
      </c>
      <c r="P130" s="841" t="s">
        <v>5295</v>
      </c>
      <c r="Q130" s="827">
        <f t="shared" si="5"/>
        <v>-1</v>
      </c>
      <c r="R130" s="827">
        <f t="shared" si="5"/>
        <v>-1.1100000000000001</v>
      </c>
      <c r="S130" s="838" t="str">
        <f t="shared" si="6"/>
        <v/>
      </c>
      <c r="T130" s="838" t="str">
        <f t="shared" si="7"/>
        <v/>
      </c>
      <c r="U130" s="838" t="str">
        <f t="shared" si="8"/>
        <v/>
      </c>
      <c r="V130" s="842" t="str">
        <f t="shared" si="9"/>
        <v/>
      </c>
      <c r="W130" s="828"/>
    </row>
    <row r="131" spans="1:23" ht="14.4" customHeight="1" x14ac:dyDescent="0.3">
      <c r="A131" s="890" t="s">
        <v>5296</v>
      </c>
      <c r="B131" s="874"/>
      <c r="C131" s="875"/>
      <c r="D131" s="844"/>
      <c r="E131" s="876"/>
      <c r="F131" s="877"/>
      <c r="G131" s="830"/>
      <c r="H131" s="878">
        <v>1</v>
      </c>
      <c r="I131" s="879">
        <v>2.31</v>
      </c>
      <c r="J131" s="831">
        <v>31</v>
      </c>
      <c r="K131" s="880">
        <v>1.81</v>
      </c>
      <c r="L131" s="881">
        <v>5</v>
      </c>
      <c r="M131" s="881">
        <v>45</v>
      </c>
      <c r="N131" s="882">
        <v>15</v>
      </c>
      <c r="O131" s="881" t="s">
        <v>5061</v>
      </c>
      <c r="P131" s="883" t="s">
        <v>5297</v>
      </c>
      <c r="Q131" s="884">
        <f t="shared" si="5"/>
        <v>1</v>
      </c>
      <c r="R131" s="884">
        <f t="shared" si="5"/>
        <v>2.31</v>
      </c>
      <c r="S131" s="874">
        <f t="shared" si="6"/>
        <v>15</v>
      </c>
      <c r="T131" s="874">
        <f t="shared" si="7"/>
        <v>31</v>
      </c>
      <c r="U131" s="874">
        <f t="shared" si="8"/>
        <v>16</v>
      </c>
      <c r="V131" s="885">
        <f t="shared" si="9"/>
        <v>2.0666666666666669</v>
      </c>
      <c r="W131" s="832">
        <v>16</v>
      </c>
    </row>
    <row r="132" spans="1:23" ht="14.4" customHeight="1" x14ac:dyDescent="0.3">
      <c r="A132" s="889" t="s">
        <v>5298</v>
      </c>
      <c r="B132" s="838"/>
      <c r="C132" s="839"/>
      <c r="D132" s="840"/>
      <c r="E132" s="843"/>
      <c r="F132" s="823"/>
      <c r="G132" s="824"/>
      <c r="H132" s="819">
        <v>1</v>
      </c>
      <c r="I132" s="820">
        <v>0.54</v>
      </c>
      <c r="J132" s="829">
        <v>10</v>
      </c>
      <c r="K132" s="825">
        <v>0.54</v>
      </c>
      <c r="L132" s="822">
        <v>2</v>
      </c>
      <c r="M132" s="822">
        <v>21</v>
      </c>
      <c r="N132" s="826">
        <v>7</v>
      </c>
      <c r="O132" s="822" t="s">
        <v>5061</v>
      </c>
      <c r="P132" s="841" t="s">
        <v>5299</v>
      </c>
      <c r="Q132" s="827">
        <f t="shared" si="5"/>
        <v>1</v>
      </c>
      <c r="R132" s="827">
        <f t="shared" si="5"/>
        <v>0.54</v>
      </c>
      <c r="S132" s="838">
        <f t="shared" si="6"/>
        <v>7</v>
      </c>
      <c r="T132" s="838">
        <f t="shared" si="7"/>
        <v>10</v>
      </c>
      <c r="U132" s="838">
        <f t="shared" si="8"/>
        <v>3</v>
      </c>
      <c r="V132" s="842">
        <f t="shared" si="9"/>
        <v>1.4285714285714286</v>
      </c>
      <c r="W132" s="828">
        <v>3</v>
      </c>
    </row>
    <row r="133" spans="1:23" ht="14.4" customHeight="1" x14ac:dyDescent="0.3">
      <c r="A133" s="889" t="s">
        <v>5300</v>
      </c>
      <c r="B133" s="838"/>
      <c r="C133" s="839"/>
      <c r="D133" s="840"/>
      <c r="E133" s="843">
        <v>1</v>
      </c>
      <c r="F133" s="823">
        <v>1.22</v>
      </c>
      <c r="G133" s="824">
        <v>3</v>
      </c>
      <c r="H133" s="819"/>
      <c r="I133" s="820"/>
      <c r="J133" s="821"/>
      <c r="K133" s="825">
        <v>1.6</v>
      </c>
      <c r="L133" s="822">
        <v>4</v>
      </c>
      <c r="M133" s="822">
        <v>39</v>
      </c>
      <c r="N133" s="826">
        <v>13</v>
      </c>
      <c r="O133" s="822" t="s">
        <v>5061</v>
      </c>
      <c r="P133" s="841" t="s">
        <v>5301</v>
      </c>
      <c r="Q133" s="827">
        <f t="shared" si="5"/>
        <v>0</v>
      </c>
      <c r="R133" s="827">
        <f t="shared" si="5"/>
        <v>0</v>
      </c>
      <c r="S133" s="838" t="str">
        <f t="shared" si="6"/>
        <v/>
      </c>
      <c r="T133" s="838" t="str">
        <f t="shared" si="7"/>
        <v/>
      </c>
      <c r="U133" s="838" t="str">
        <f t="shared" si="8"/>
        <v/>
      </c>
      <c r="V133" s="842" t="str">
        <f t="shared" si="9"/>
        <v/>
      </c>
      <c r="W133" s="828"/>
    </row>
    <row r="134" spans="1:23" ht="14.4" customHeight="1" x14ac:dyDescent="0.3">
      <c r="A134" s="890" t="s">
        <v>5302</v>
      </c>
      <c r="B134" s="874"/>
      <c r="C134" s="875"/>
      <c r="D134" s="844"/>
      <c r="E134" s="876"/>
      <c r="F134" s="877"/>
      <c r="G134" s="830"/>
      <c r="H134" s="878">
        <v>2</v>
      </c>
      <c r="I134" s="879">
        <v>3.98</v>
      </c>
      <c r="J134" s="836">
        <v>9.5</v>
      </c>
      <c r="K134" s="880">
        <v>1.99</v>
      </c>
      <c r="L134" s="881">
        <v>6</v>
      </c>
      <c r="M134" s="881">
        <v>51</v>
      </c>
      <c r="N134" s="882">
        <v>17</v>
      </c>
      <c r="O134" s="881" t="s">
        <v>5061</v>
      </c>
      <c r="P134" s="883" t="s">
        <v>5301</v>
      </c>
      <c r="Q134" s="884">
        <f t="shared" ref="Q134:R148" si="10">H134-B134</f>
        <v>2</v>
      </c>
      <c r="R134" s="884">
        <f t="shared" si="10"/>
        <v>3.98</v>
      </c>
      <c r="S134" s="874">
        <f t="shared" ref="S134:S148" si="11">IF(H134=0,"",H134*N134)</f>
        <v>34</v>
      </c>
      <c r="T134" s="874">
        <f t="shared" ref="T134:T148" si="12">IF(H134=0,"",H134*J134)</f>
        <v>19</v>
      </c>
      <c r="U134" s="874">
        <f t="shared" ref="U134:U148" si="13">IF(H134=0,"",T134-S134)</f>
        <v>-15</v>
      </c>
      <c r="V134" s="885">
        <f t="shared" ref="V134:V148" si="14">IF(H134=0,"",T134/S134)</f>
        <v>0.55882352941176472</v>
      </c>
      <c r="W134" s="832"/>
    </row>
    <row r="135" spans="1:23" ht="14.4" customHeight="1" x14ac:dyDescent="0.3">
      <c r="A135" s="889" t="s">
        <v>5303</v>
      </c>
      <c r="B135" s="833">
        <v>1</v>
      </c>
      <c r="C135" s="834">
        <v>1.28</v>
      </c>
      <c r="D135" s="835">
        <v>20</v>
      </c>
      <c r="E135" s="843"/>
      <c r="F135" s="823"/>
      <c r="G135" s="824"/>
      <c r="H135" s="822"/>
      <c r="I135" s="823"/>
      <c r="J135" s="824"/>
      <c r="K135" s="825">
        <v>1.28</v>
      </c>
      <c r="L135" s="822">
        <v>3</v>
      </c>
      <c r="M135" s="822">
        <v>24</v>
      </c>
      <c r="N135" s="826">
        <v>8</v>
      </c>
      <c r="O135" s="822" t="s">
        <v>5061</v>
      </c>
      <c r="P135" s="841" t="s">
        <v>5304</v>
      </c>
      <c r="Q135" s="827">
        <f t="shared" si="10"/>
        <v>-1</v>
      </c>
      <c r="R135" s="827">
        <f t="shared" si="10"/>
        <v>-1.28</v>
      </c>
      <c r="S135" s="838" t="str">
        <f t="shared" si="11"/>
        <v/>
      </c>
      <c r="T135" s="838" t="str">
        <f t="shared" si="12"/>
        <v/>
      </c>
      <c r="U135" s="838" t="str">
        <f t="shared" si="13"/>
        <v/>
      </c>
      <c r="V135" s="842" t="str">
        <f t="shared" si="14"/>
        <v/>
      </c>
      <c r="W135" s="828"/>
    </row>
    <row r="136" spans="1:23" ht="14.4" customHeight="1" x14ac:dyDescent="0.3">
      <c r="A136" s="889" t="s">
        <v>5305</v>
      </c>
      <c r="B136" s="838">
        <v>1</v>
      </c>
      <c r="C136" s="839">
        <v>0.64</v>
      </c>
      <c r="D136" s="840">
        <v>4</v>
      </c>
      <c r="E136" s="843"/>
      <c r="F136" s="823"/>
      <c r="G136" s="824"/>
      <c r="H136" s="819">
        <v>1</v>
      </c>
      <c r="I136" s="820">
        <v>0.64</v>
      </c>
      <c r="J136" s="829">
        <v>11</v>
      </c>
      <c r="K136" s="825">
        <v>0.64</v>
      </c>
      <c r="L136" s="822">
        <v>2</v>
      </c>
      <c r="M136" s="822">
        <v>21</v>
      </c>
      <c r="N136" s="826">
        <v>7</v>
      </c>
      <c r="O136" s="822" t="s">
        <v>5061</v>
      </c>
      <c r="P136" s="841" t="s">
        <v>5306</v>
      </c>
      <c r="Q136" s="827">
        <f t="shared" si="10"/>
        <v>0</v>
      </c>
      <c r="R136" s="827">
        <f t="shared" si="10"/>
        <v>0</v>
      </c>
      <c r="S136" s="838">
        <f t="shared" si="11"/>
        <v>7</v>
      </c>
      <c r="T136" s="838">
        <f t="shared" si="12"/>
        <v>11</v>
      </c>
      <c r="U136" s="838">
        <f t="shared" si="13"/>
        <v>4</v>
      </c>
      <c r="V136" s="842">
        <f t="shared" si="14"/>
        <v>1.5714285714285714</v>
      </c>
      <c r="W136" s="828">
        <v>4</v>
      </c>
    </row>
    <row r="137" spans="1:23" ht="14.4" customHeight="1" x14ac:dyDescent="0.3">
      <c r="A137" s="889" t="s">
        <v>5307</v>
      </c>
      <c r="B137" s="833">
        <v>8</v>
      </c>
      <c r="C137" s="834">
        <v>5.41</v>
      </c>
      <c r="D137" s="835">
        <v>9.6</v>
      </c>
      <c r="E137" s="843">
        <v>3</v>
      </c>
      <c r="F137" s="823">
        <v>1.93</v>
      </c>
      <c r="G137" s="824">
        <v>9.3000000000000007</v>
      </c>
      <c r="H137" s="822">
        <v>5</v>
      </c>
      <c r="I137" s="823">
        <v>3.95</v>
      </c>
      <c r="J137" s="829">
        <v>12.6</v>
      </c>
      <c r="K137" s="825">
        <v>0.64</v>
      </c>
      <c r="L137" s="822">
        <v>1</v>
      </c>
      <c r="M137" s="822">
        <v>12</v>
      </c>
      <c r="N137" s="826">
        <v>4</v>
      </c>
      <c r="O137" s="822" t="s">
        <v>5061</v>
      </c>
      <c r="P137" s="841" t="s">
        <v>5308</v>
      </c>
      <c r="Q137" s="827">
        <f t="shared" si="10"/>
        <v>-3</v>
      </c>
      <c r="R137" s="827">
        <f t="shared" si="10"/>
        <v>-1.46</v>
      </c>
      <c r="S137" s="838">
        <f t="shared" si="11"/>
        <v>20</v>
      </c>
      <c r="T137" s="838">
        <f t="shared" si="12"/>
        <v>63</v>
      </c>
      <c r="U137" s="838">
        <f t="shared" si="13"/>
        <v>43</v>
      </c>
      <c r="V137" s="842">
        <f t="shared" si="14"/>
        <v>3.15</v>
      </c>
      <c r="W137" s="828">
        <v>43</v>
      </c>
    </row>
    <row r="138" spans="1:23" ht="14.4" customHeight="1" x14ac:dyDescent="0.3">
      <c r="A138" s="890" t="s">
        <v>5309</v>
      </c>
      <c r="B138" s="886"/>
      <c r="C138" s="887"/>
      <c r="D138" s="837"/>
      <c r="E138" s="876">
        <v>4</v>
      </c>
      <c r="F138" s="877">
        <v>3.51</v>
      </c>
      <c r="G138" s="830">
        <v>10.8</v>
      </c>
      <c r="H138" s="881"/>
      <c r="I138" s="877"/>
      <c r="J138" s="830"/>
      <c r="K138" s="880">
        <v>0.88</v>
      </c>
      <c r="L138" s="881">
        <v>2</v>
      </c>
      <c r="M138" s="881">
        <v>18</v>
      </c>
      <c r="N138" s="882">
        <v>6</v>
      </c>
      <c r="O138" s="881" t="s">
        <v>5061</v>
      </c>
      <c r="P138" s="883" t="s">
        <v>5308</v>
      </c>
      <c r="Q138" s="884">
        <f t="shared" si="10"/>
        <v>0</v>
      </c>
      <c r="R138" s="884">
        <f t="shared" si="10"/>
        <v>0</v>
      </c>
      <c r="S138" s="874" t="str">
        <f t="shared" si="11"/>
        <v/>
      </c>
      <c r="T138" s="874" t="str">
        <f t="shared" si="12"/>
        <v/>
      </c>
      <c r="U138" s="874" t="str">
        <f t="shared" si="13"/>
        <v/>
      </c>
      <c r="V138" s="885" t="str">
        <f t="shared" si="14"/>
        <v/>
      </c>
      <c r="W138" s="832"/>
    </row>
    <row r="139" spans="1:23" ht="14.4" customHeight="1" x14ac:dyDescent="0.3">
      <c r="A139" s="890" t="s">
        <v>5310</v>
      </c>
      <c r="B139" s="886">
        <v>2</v>
      </c>
      <c r="C139" s="887">
        <v>4.34</v>
      </c>
      <c r="D139" s="837">
        <v>16.5</v>
      </c>
      <c r="E139" s="876"/>
      <c r="F139" s="877"/>
      <c r="G139" s="830"/>
      <c r="H139" s="881"/>
      <c r="I139" s="877"/>
      <c r="J139" s="830"/>
      <c r="K139" s="880">
        <v>2.17</v>
      </c>
      <c r="L139" s="881">
        <v>4</v>
      </c>
      <c r="M139" s="881">
        <v>39</v>
      </c>
      <c r="N139" s="882">
        <v>13</v>
      </c>
      <c r="O139" s="881" t="s">
        <v>5061</v>
      </c>
      <c r="P139" s="883" t="s">
        <v>5308</v>
      </c>
      <c r="Q139" s="884">
        <f t="shared" si="10"/>
        <v>-2</v>
      </c>
      <c r="R139" s="884">
        <f t="shared" si="10"/>
        <v>-4.34</v>
      </c>
      <c r="S139" s="874" t="str">
        <f t="shared" si="11"/>
        <v/>
      </c>
      <c r="T139" s="874" t="str">
        <f t="shared" si="12"/>
        <v/>
      </c>
      <c r="U139" s="874" t="str">
        <f t="shared" si="13"/>
        <v/>
      </c>
      <c r="V139" s="885" t="str">
        <f t="shared" si="14"/>
        <v/>
      </c>
      <c r="W139" s="832"/>
    </row>
    <row r="140" spans="1:23" ht="14.4" customHeight="1" x14ac:dyDescent="0.3">
      <c r="A140" s="889" t="s">
        <v>5311</v>
      </c>
      <c r="B140" s="833">
        <v>1</v>
      </c>
      <c r="C140" s="834">
        <v>0.26</v>
      </c>
      <c r="D140" s="835">
        <v>2</v>
      </c>
      <c r="E140" s="843"/>
      <c r="F140" s="823"/>
      <c r="G140" s="824"/>
      <c r="H140" s="822"/>
      <c r="I140" s="823"/>
      <c r="J140" s="824"/>
      <c r="K140" s="825">
        <v>0.26</v>
      </c>
      <c r="L140" s="822">
        <v>1</v>
      </c>
      <c r="M140" s="822">
        <v>9</v>
      </c>
      <c r="N140" s="826">
        <v>3</v>
      </c>
      <c r="O140" s="822" t="s">
        <v>5061</v>
      </c>
      <c r="P140" s="841" t="s">
        <v>5312</v>
      </c>
      <c r="Q140" s="827">
        <f t="shared" si="10"/>
        <v>-1</v>
      </c>
      <c r="R140" s="827">
        <f t="shared" si="10"/>
        <v>-0.26</v>
      </c>
      <c r="S140" s="838" t="str">
        <f t="shared" si="11"/>
        <v/>
      </c>
      <c r="T140" s="838" t="str">
        <f t="shared" si="12"/>
        <v/>
      </c>
      <c r="U140" s="838" t="str">
        <f t="shared" si="13"/>
        <v/>
      </c>
      <c r="V140" s="842" t="str">
        <f t="shared" si="14"/>
        <v/>
      </c>
      <c r="W140" s="828"/>
    </row>
    <row r="141" spans="1:23" ht="14.4" customHeight="1" x14ac:dyDescent="0.3">
      <c r="A141" s="890" t="s">
        <v>5313</v>
      </c>
      <c r="B141" s="886">
        <v>1</v>
      </c>
      <c r="C141" s="887">
        <v>0.36</v>
      </c>
      <c r="D141" s="837">
        <v>2</v>
      </c>
      <c r="E141" s="876"/>
      <c r="F141" s="877"/>
      <c r="G141" s="830"/>
      <c r="H141" s="881"/>
      <c r="I141" s="877"/>
      <c r="J141" s="830"/>
      <c r="K141" s="880">
        <v>0.36</v>
      </c>
      <c r="L141" s="881">
        <v>1</v>
      </c>
      <c r="M141" s="881">
        <v>12</v>
      </c>
      <c r="N141" s="882">
        <v>4</v>
      </c>
      <c r="O141" s="881" t="s">
        <v>5061</v>
      </c>
      <c r="P141" s="883" t="s">
        <v>5314</v>
      </c>
      <c r="Q141" s="884">
        <f t="shared" si="10"/>
        <v>-1</v>
      </c>
      <c r="R141" s="884">
        <f t="shared" si="10"/>
        <v>-0.36</v>
      </c>
      <c r="S141" s="874" t="str">
        <f t="shared" si="11"/>
        <v/>
      </c>
      <c r="T141" s="874" t="str">
        <f t="shared" si="12"/>
        <v/>
      </c>
      <c r="U141" s="874" t="str">
        <f t="shared" si="13"/>
        <v/>
      </c>
      <c r="V141" s="885" t="str">
        <f t="shared" si="14"/>
        <v/>
      </c>
      <c r="W141" s="832"/>
    </row>
    <row r="142" spans="1:23" ht="14.4" customHeight="1" x14ac:dyDescent="0.3">
      <c r="A142" s="889" t="s">
        <v>5315</v>
      </c>
      <c r="B142" s="838"/>
      <c r="C142" s="839"/>
      <c r="D142" s="840"/>
      <c r="E142" s="843"/>
      <c r="F142" s="823"/>
      <c r="G142" s="824"/>
      <c r="H142" s="819">
        <v>1</v>
      </c>
      <c r="I142" s="820">
        <v>1.32</v>
      </c>
      <c r="J142" s="821">
        <v>10</v>
      </c>
      <c r="K142" s="825">
        <v>1.32</v>
      </c>
      <c r="L142" s="822">
        <v>4</v>
      </c>
      <c r="M142" s="822">
        <v>33</v>
      </c>
      <c r="N142" s="826">
        <v>11</v>
      </c>
      <c r="O142" s="822" t="s">
        <v>5061</v>
      </c>
      <c r="P142" s="841" t="s">
        <v>5316</v>
      </c>
      <c r="Q142" s="827">
        <f t="shared" si="10"/>
        <v>1</v>
      </c>
      <c r="R142" s="827">
        <f t="shared" si="10"/>
        <v>1.32</v>
      </c>
      <c r="S142" s="838">
        <f t="shared" si="11"/>
        <v>11</v>
      </c>
      <c r="T142" s="838">
        <f t="shared" si="12"/>
        <v>10</v>
      </c>
      <c r="U142" s="838">
        <f t="shared" si="13"/>
        <v>-1</v>
      </c>
      <c r="V142" s="842">
        <f t="shared" si="14"/>
        <v>0.90909090909090906</v>
      </c>
      <c r="W142" s="828"/>
    </row>
    <row r="143" spans="1:23" ht="14.4" customHeight="1" x14ac:dyDescent="0.3">
      <c r="A143" s="889" t="s">
        <v>5317</v>
      </c>
      <c r="B143" s="838">
        <v>1</v>
      </c>
      <c r="C143" s="839">
        <v>1</v>
      </c>
      <c r="D143" s="840">
        <v>12</v>
      </c>
      <c r="E143" s="819">
        <v>6</v>
      </c>
      <c r="F143" s="820">
        <v>6.39</v>
      </c>
      <c r="G143" s="821">
        <v>6.8</v>
      </c>
      <c r="H143" s="822">
        <v>2</v>
      </c>
      <c r="I143" s="823">
        <v>2.0099999999999998</v>
      </c>
      <c r="J143" s="824">
        <v>3</v>
      </c>
      <c r="K143" s="825">
        <v>1</v>
      </c>
      <c r="L143" s="822">
        <v>2</v>
      </c>
      <c r="M143" s="822">
        <v>18</v>
      </c>
      <c r="N143" s="826">
        <v>6</v>
      </c>
      <c r="O143" s="822" t="s">
        <v>5061</v>
      </c>
      <c r="P143" s="841" t="s">
        <v>5318</v>
      </c>
      <c r="Q143" s="827">
        <f t="shared" si="10"/>
        <v>1</v>
      </c>
      <c r="R143" s="827">
        <f t="shared" si="10"/>
        <v>1.0099999999999998</v>
      </c>
      <c r="S143" s="838">
        <f t="shared" si="11"/>
        <v>12</v>
      </c>
      <c r="T143" s="838">
        <f t="shared" si="12"/>
        <v>6</v>
      </c>
      <c r="U143" s="838">
        <f t="shared" si="13"/>
        <v>-6</v>
      </c>
      <c r="V143" s="842">
        <f t="shared" si="14"/>
        <v>0.5</v>
      </c>
      <c r="W143" s="828"/>
    </row>
    <row r="144" spans="1:23" ht="14.4" customHeight="1" x14ac:dyDescent="0.3">
      <c r="A144" s="890" t="s">
        <v>5319</v>
      </c>
      <c r="B144" s="874">
        <v>1</v>
      </c>
      <c r="C144" s="875">
        <v>2.2599999999999998</v>
      </c>
      <c r="D144" s="844">
        <v>8</v>
      </c>
      <c r="E144" s="878"/>
      <c r="F144" s="879"/>
      <c r="G144" s="836"/>
      <c r="H144" s="881">
        <v>1</v>
      </c>
      <c r="I144" s="877">
        <v>1.27</v>
      </c>
      <c r="J144" s="830">
        <v>2</v>
      </c>
      <c r="K144" s="880">
        <v>2.2599999999999998</v>
      </c>
      <c r="L144" s="881">
        <v>4</v>
      </c>
      <c r="M144" s="881">
        <v>39</v>
      </c>
      <c r="N144" s="882">
        <v>13</v>
      </c>
      <c r="O144" s="881" t="s">
        <v>5061</v>
      </c>
      <c r="P144" s="883" t="s">
        <v>5320</v>
      </c>
      <c r="Q144" s="884">
        <f t="shared" si="10"/>
        <v>0</v>
      </c>
      <c r="R144" s="884">
        <f t="shared" si="10"/>
        <v>-0.98999999999999977</v>
      </c>
      <c r="S144" s="874">
        <f t="shared" si="11"/>
        <v>13</v>
      </c>
      <c r="T144" s="874">
        <f t="shared" si="12"/>
        <v>2</v>
      </c>
      <c r="U144" s="874">
        <f t="shared" si="13"/>
        <v>-11</v>
      </c>
      <c r="V144" s="885">
        <f t="shared" si="14"/>
        <v>0.15384615384615385</v>
      </c>
      <c r="W144" s="832"/>
    </row>
    <row r="145" spans="1:23" ht="14.4" customHeight="1" x14ac:dyDescent="0.3">
      <c r="A145" s="890" t="s">
        <v>5321</v>
      </c>
      <c r="B145" s="874"/>
      <c r="C145" s="875"/>
      <c r="D145" s="844"/>
      <c r="E145" s="878"/>
      <c r="F145" s="879"/>
      <c r="G145" s="836"/>
      <c r="H145" s="881">
        <v>1</v>
      </c>
      <c r="I145" s="877">
        <v>4.97</v>
      </c>
      <c r="J145" s="831">
        <v>58</v>
      </c>
      <c r="K145" s="880">
        <v>4.42</v>
      </c>
      <c r="L145" s="881">
        <v>6</v>
      </c>
      <c r="M145" s="881">
        <v>57</v>
      </c>
      <c r="N145" s="882">
        <v>19</v>
      </c>
      <c r="O145" s="881" t="s">
        <v>5061</v>
      </c>
      <c r="P145" s="883" t="s">
        <v>5322</v>
      </c>
      <c r="Q145" s="884">
        <f t="shared" si="10"/>
        <v>1</v>
      </c>
      <c r="R145" s="884">
        <f t="shared" si="10"/>
        <v>4.97</v>
      </c>
      <c r="S145" s="874">
        <f t="shared" si="11"/>
        <v>19</v>
      </c>
      <c r="T145" s="874">
        <f t="shared" si="12"/>
        <v>58</v>
      </c>
      <c r="U145" s="874">
        <f t="shared" si="13"/>
        <v>39</v>
      </c>
      <c r="V145" s="885">
        <f t="shared" si="14"/>
        <v>3.0526315789473686</v>
      </c>
      <c r="W145" s="832">
        <v>39</v>
      </c>
    </row>
    <row r="146" spans="1:23" ht="14.4" customHeight="1" x14ac:dyDescent="0.3">
      <c r="A146" s="889" t="s">
        <v>5323</v>
      </c>
      <c r="B146" s="838">
        <v>1</v>
      </c>
      <c r="C146" s="839">
        <v>0.68</v>
      </c>
      <c r="D146" s="840">
        <v>2</v>
      </c>
      <c r="E146" s="843">
        <v>5</v>
      </c>
      <c r="F146" s="823">
        <v>3.4</v>
      </c>
      <c r="G146" s="824">
        <v>5.4</v>
      </c>
      <c r="H146" s="819">
        <v>4</v>
      </c>
      <c r="I146" s="820">
        <v>2.72</v>
      </c>
      <c r="J146" s="821">
        <v>2.5</v>
      </c>
      <c r="K146" s="825">
        <v>0.68</v>
      </c>
      <c r="L146" s="822">
        <v>2</v>
      </c>
      <c r="M146" s="822">
        <v>15</v>
      </c>
      <c r="N146" s="826">
        <v>5</v>
      </c>
      <c r="O146" s="822" t="s">
        <v>5061</v>
      </c>
      <c r="P146" s="841" t="s">
        <v>5324</v>
      </c>
      <c r="Q146" s="827">
        <f t="shared" si="10"/>
        <v>3</v>
      </c>
      <c r="R146" s="827">
        <f t="shared" si="10"/>
        <v>2.04</v>
      </c>
      <c r="S146" s="838">
        <f t="shared" si="11"/>
        <v>20</v>
      </c>
      <c r="T146" s="838">
        <f t="shared" si="12"/>
        <v>10</v>
      </c>
      <c r="U146" s="838">
        <f t="shared" si="13"/>
        <v>-10</v>
      </c>
      <c r="V146" s="842">
        <f t="shared" si="14"/>
        <v>0.5</v>
      </c>
      <c r="W146" s="828"/>
    </row>
    <row r="147" spans="1:23" ht="14.4" customHeight="1" x14ac:dyDescent="0.3">
      <c r="A147" s="890" t="s">
        <v>5325</v>
      </c>
      <c r="B147" s="874">
        <v>1</v>
      </c>
      <c r="C147" s="875">
        <v>1.1499999999999999</v>
      </c>
      <c r="D147" s="844">
        <v>8</v>
      </c>
      <c r="E147" s="876"/>
      <c r="F147" s="877"/>
      <c r="G147" s="830"/>
      <c r="H147" s="878"/>
      <c r="I147" s="879"/>
      <c r="J147" s="836"/>
      <c r="K147" s="880">
        <v>1.1499999999999999</v>
      </c>
      <c r="L147" s="881">
        <v>3</v>
      </c>
      <c r="M147" s="881">
        <v>27</v>
      </c>
      <c r="N147" s="882">
        <v>9</v>
      </c>
      <c r="O147" s="881" t="s">
        <v>5061</v>
      </c>
      <c r="P147" s="883" t="s">
        <v>5324</v>
      </c>
      <c r="Q147" s="884">
        <f t="shared" si="10"/>
        <v>-1</v>
      </c>
      <c r="R147" s="884">
        <f t="shared" si="10"/>
        <v>-1.1499999999999999</v>
      </c>
      <c r="S147" s="874" t="str">
        <f t="shared" si="11"/>
        <v/>
      </c>
      <c r="T147" s="874" t="str">
        <f t="shared" si="12"/>
        <v/>
      </c>
      <c r="U147" s="874" t="str">
        <f t="shared" si="13"/>
        <v/>
      </c>
      <c r="V147" s="885" t="str">
        <f t="shared" si="14"/>
        <v/>
      </c>
      <c r="W147" s="832"/>
    </row>
    <row r="148" spans="1:23" ht="14.4" customHeight="1" thickBot="1" x14ac:dyDescent="0.35">
      <c r="A148" s="891" t="s">
        <v>5326</v>
      </c>
      <c r="B148" s="892">
        <v>1</v>
      </c>
      <c r="C148" s="893">
        <v>2.44</v>
      </c>
      <c r="D148" s="894">
        <v>17</v>
      </c>
      <c r="E148" s="895"/>
      <c r="F148" s="896"/>
      <c r="G148" s="897"/>
      <c r="H148" s="898">
        <v>2</v>
      </c>
      <c r="I148" s="899">
        <v>4.88</v>
      </c>
      <c r="J148" s="900">
        <v>12</v>
      </c>
      <c r="K148" s="901">
        <v>2.44</v>
      </c>
      <c r="L148" s="902">
        <v>5</v>
      </c>
      <c r="M148" s="902">
        <v>45</v>
      </c>
      <c r="N148" s="903">
        <v>15</v>
      </c>
      <c r="O148" s="902" t="s">
        <v>5061</v>
      </c>
      <c r="P148" s="904" t="s">
        <v>5324</v>
      </c>
      <c r="Q148" s="905">
        <f t="shared" si="10"/>
        <v>1</v>
      </c>
      <c r="R148" s="905">
        <f t="shared" si="10"/>
        <v>2.44</v>
      </c>
      <c r="S148" s="892">
        <f t="shared" si="11"/>
        <v>30</v>
      </c>
      <c r="T148" s="892">
        <f t="shared" si="12"/>
        <v>24</v>
      </c>
      <c r="U148" s="892">
        <f t="shared" si="13"/>
        <v>-6</v>
      </c>
      <c r="V148" s="906">
        <f t="shared" si="14"/>
        <v>0.8</v>
      </c>
      <c r="W148" s="90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9:Q1048576">
    <cfRule type="cellIs" dxfId="12" priority="9" stopIfTrue="1" operator="lessThan">
      <formula>0</formula>
    </cfRule>
  </conditionalFormatting>
  <conditionalFormatting sqref="U149:U1048576">
    <cfRule type="cellIs" dxfId="11" priority="8" stopIfTrue="1" operator="greaterThan">
      <formula>0</formula>
    </cfRule>
  </conditionalFormatting>
  <conditionalFormatting sqref="V149:V1048576">
    <cfRule type="cellIs" dxfId="10" priority="7" stopIfTrue="1" operator="greaterThan">
      <formula>1</formula>
    </cfRule>
  </conditionalFormatting>
  <conditionalFormatting sqref="V149:V1048576">
    <cfRule type="cellIs" dxfId="9" priority="4" stopIfTrue="1" operator="greaterThan">
      <formula>1</formula>
    </cfRule>
  </conditionalFormatting>
  <conditionalFormatting sqref="U149:U1048576">
    <cfRule type="cellIs" dxfId="8" priority="5" stopIfTrue="1" operator="greaterThan">
      <formula>0</formula>
    </cfRule>
  </conditionalFormatting>
  <conditionalFormatting sqref="Q149:Q1048576">
    <cfRule type="cellIs" dxfId="7" priority="6" stopIfTrue="1" operator="lessThan">
      <formula>0</formula>
    </cfRule>
  </conditionalFormatting>
  <conditionalFormatting sqref="V5:V148">
    <cfRule type="cellIs" dxfId="6" priority="1" stopIfTrue="1" operator="greaterThan">
      <formula>1</formula>
    </cfRule>
  </conditionalFormatting>
  <conditionalFormatting sqref="U5:U148">
    <cfRule type="cellIs" dxfId="5" priority="2" stopIfTrue="1" operator="greaterThan">
      <formula>0</formula>
    </cfRule>
  </conditionalFormatting>
  <conditionalFormatting sqref="Q5:Q14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3322224</v>
      </c>
      <c r="C3" s="351">
        <f t="shared" ref="C3:L3" si="0">SUBTOTAL(9,C6:C1048576)</f>
        <v>10</v>
      </c>
      <c r="D3" s="351">
        <f t="shared" si="0"/>
        <v>3005232</v>
      </c>
      <c r="E3" s="351">
        <f t="shared" si="0"/>
        <v>6.7122644760359202</v>
      </c>
      <c r="F3" s="351">
        <f t="shared" si="0"/>
        <v>3678991</v>
      </c>
      <c r="G3" s="354">
        <f>IF(B3&lt;&gt;0,F3/B3,"")</f>
        <v>1.107388002735517</v>
      </c>
      <c r="H3" s="350">
        <f t="shared" si="0"/>
        <v>761432.62999999989</v>
      </c>
      <c r="I3" s="351">
        <f t="shared" si="0"/>
        <v>2</v>
      </c>
      <c r="J3" s="351">
        <f t="shared" si="0"/>
        <v>652440.15999999992</v>
      </c>
      <c r="K3" s="351">
        <f t="shared" si="0"/>
        <v>1.6888281912684864</v>
      </c>
      <c r="L3" s="351">
        <f t="shared" si="0"/>
        <v>780764.10000000033</v>
      </c>
      <c r="M3" s="352">
        <f>IF(H3&lt;&gt;0,L3/H3,"")</f>
        <v>1.0253882868140289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4338</v>
      </c>
      <c r="B6" s="797">
        <v>257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4346</v>
      </c>
      <c r="B7" s="801"/>
      <c r="C7" s="665"/>
      <c r="D7" s="801"/>
      <c r="E7" s="665"/>
      <c r="F7" s="801">
        <v>6733</v>
      </c>
      <c r="G7" s="681"/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5328</v>
      </c>
      <c r="B8" s="801">
        <v>237918</v>
      </c>
      <c r="C8" s="665">
        <v>1</v>
      </c>
      <c r="D8" s="801">
        <v>180047</v>
      </c>
      <c r="E8" s="665">
        <v>0.75676073268941402</v>
      </c>
      <c r="F8" s="801">
        <v>211948</v>
      </c>
      <c r="G8" s="681">
        <v>0.89084474482804998</v>
      </c>
      <c r="H8" s="801">
        <v>196839.11000000002</v>
      </c>
      <c r="I8" s="665">
        <v>1</v>
      </c>
      <c r="J8" s="801">
        <v>161141.88</v>
      </c>
      <c r="K8" s="665">
        <v>0.81864767626718082</v>
      </c>
      <c r="L8" s="801">
        <v>149765.79</v>
      </c>
      <c r="M8" s="704">
        <v>0.7608538262543455</v>
      </c>
    </row>
    <row r="9" spans="1:13" ht="14.4" customHeight="1" x14ac:dyDescent="0.3">
      <c r="A9" s="691" t="s">
        <v>4357</v>
      </c>
      <c r="B9" s="801">
        <v>209578</v>
      </c>
      <c r="C9" s="665">
        <v>1</v>
      </c>
      <c r="D9" s="801">
        <v>82359</v>
      </c>
      <c r="E9" s="665">
        <v>0.39297540772409317</v>
      </c>
      <c r="F9" s="801">
        <v>31134</v>
      </c>
      <c r="G9" s="681">
        <v>0.14855566901106032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5329</v>
      </c>
      <c r="B10" s="801">
        <v>265919</v>
      </c>
      <c r="C10" s="665">
        <v>1</v>
      </c>
      <c r="D10" s="801">
        <v>318281</v>
      </c>
      <c r="E10" s="665">
        <v>1.1969095852496436</v>
      </c>
      <c r="F10" s="801">
        <v>314177</v>
      </c>
      <c r="G10" s="681">
        <v>1.181476314215983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5330</v>
      </c>
      <c r="B11" s="801">
        <v>432642</v>
      </c>
      <c r="C11" s="665">
        <v>1</v>
      </c>
      <c r="D11" s="801">
        <v>428677</v>
      </c>
      <c r="E11" s="665">
        <v>0.99083537890449835</v>
      </c>
      <c r="F11" s="801">
        <v>530039</v>
      </c>
      <c r="G11" s="681">
        <v>1.2251214630109883</v>
      </c>
      <c r="H11" s="801">
        <v>564593.5199999999</v>
      </c>
      <c r="I11" s="665">
        <v>1</v>
      </c>
      <c r="J11" s="801">
        <v>491298.27999999991</v>
      </c>
      <c r="K11" s="665">
        <v>0.87018051500130567</v>
      </c>
      <c r="L11" s="801">
        <v>630998.31000000029</v>
      </c>
      <c r="M11" s="704">
        <v>1.1176152181130248</v>
      </c>
    </row>
    <row r="12" spans="1:13" ht="14.4" customHeight="1" x14ac:dyDescent="0.3">
      <c r="A12" s="691" t="s">
        <v>5331</v>
      </c>
      <c r="B12" s="801">
        <v>249814</v>
      </c>
      <c r="C12" s="665">
        <v>1</v>
      </c>
      <c r="D12" s="801">
        <v>163061</v>
      </c>
      <c r="E12" s="665">
        <v>0.65272963084534896</v>
      </c>
      <c r="F12" s="801">
        <v>202065</v>
      </c>
      <c r="G12" s="681">
        <v>0.80886179317412155</v>
      </c>
      <c r="H12" s="801"/>
      <c r="I12" s="665"/>
      <c r="J12" s="801"/>
      <c r="K12" s="665"/>
      <c r="L12" s="801"/>
      <c r="M12" s="704"/>
    </row>
    <row r="13" spans="1:13" ht="14.4" customHeight="1" x14ac:dyDescent="0.3">
      <c r="A13" s="691" t="s">
        <v>5332</v>
      </c>
      <c r="B13" s="801">
        <v>1492927</v>
      </c>
      <c r="C13" s="665">
        <v>1</v>
      </c>
      <c r="D13" s="801">
        <v>1445251</v>
      </c>
      <c r="E13" s="665">
        <v>0.96806541780006661</v>
      </c>
      <c r="F13" s="801">
        <v>1946826</v>
      </c>
      <c r="G13" s="681">
        <v>1.3040329500370749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5333</v>
      </c>
      <c r="B14" s="801">
        <v>151223</v>
      </c>
      <c r="C14" s="665">
        <v>1</v>
      </c>
      <c r="D14" s="801">
        <v>122023</v>
      </c>
      <c r="E14" s="665">
        <v>0.80690767938739483</v>
      </c>
      <c r="F14" s="801">
        <v>176469</v>
      </c>
      <c r="G14" s="681">
        <v>1.1669455043214325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5334</v>
      </c>
      <c r="B15" s="801">
        <v>1576</v>
      </c>
      <c r="C15" s="665">
        <v>1</v>
      </c>
      <c r="D15" s="801"/>
      <c r="E15" s="665"/>
      <c r="F15" s="801"/>
      <c r="G15" s="681"/>
      <c r="H15" s="801"/>
      <c r="I15" s="665"/>
      <c r="J15" s="801"/>
      <c r="K15" s="665"/>
      <c r="L15" s="801"/>
      <c r="M15" s="704"/>
    </row>
    <row r="16" spans="1:13" ht="14.4" customHeight="1" thickBot="1" x14ac:dyDescent="0.35">
      <c r="A16" s="799" t="s">
        <v>5335</v>
      </c>
      <c r="B16" s="798">
        <v>280370</v>
      </c>
      <c r="C16" s="671">
        <v>1</v>
      </c>
      <c r="D16" s="798">
        <v>265533</v>
      </c>
      <c r="E16" s="671">
        <v>0.94708064343546028</v>
      </c>
      <c r="F16" s="798">
        <v>259600</v>
      </c>
      <c r="G16" s="682">
        <v>0.9259193208973856</v>
      </c>
      <c r="H16" s="798"/>
      <c r="I16" s="671"/>
      <c r="J16" s="798"/>
      <c r="K16" s="671"/>
      <c r="L16" s="798"/>
      <c r="M16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5965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23936.720000000001</v>
      </c>
      <c r="G3" s="215">
        <f t="shared" si="0"/>
        <v>4083656.63</v>
      </c>
      <c r="H3" s="216"/>
      <c r="I3" s="216"/>
      <c r="J3" s="211">
        <f t="shared" si="0"/>
        <v>21707.88</v>
      </c>
      <c r="K3" s="215">
        <f t="shared" si="0"/>
        <v>3657672.16</v>
      </c>
      <c r="L3" s="216"/>
      <c r="M3" s="216"/>
      <c r="N3" s="211">
        <f t="shared" si="0"/>
        <v>23668.299999999996</v>
      </c>
      <c r="O3" s="215">
        <f t="shared" si="0"/>
        <v>4459755.1000000006</v>
      </c>
      <c r="P3" s="181">
        <f>IF(G3=0,"",O3/G3)</f>
        <v>1.0920984558880507</v>
      </c>
      <c r="Q3" s="213">
        <f>IF(N3=0,"",O3/N3)</f>
        <v>188.42735219682027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4360</v>
      </c>
      <c r="B6" s="740" t="s">
        <v>5336</v>
      </c>
      <c r="C6" s="740" t="s">
        <v>4224</v>
      </c>
      <c r="D6" s="740" t="s">
        <v>5337</v>
      </c>
      <c r="E6" s="740" t="s">
        <v>5338</v>
      </c>
      <c r="F6" s="229">
        <v>1</v>
      </c>
      <c r="G6" s="229">
        <v>257</v>
      </c>
      <c r="H6" s="229">
        <v>1</v>
      </c>
      <c r="I6" s="229">
        <v>257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5045</v>
      </c>
      <c r="B7" s="665" t="s">
        <v>5339</v>
      </c>
      <c r="C7" s="665" t="s">
        <v>4224</v>
      </c>
      <c r="D7" s="665" t="s">
        <v>5340</v>
      </c>
      <c r="E7" s="665" t="s">
        <v>5341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1136</v>
      </c>
      <c r="P7" s="681"/>
      <c r="Q7" s="669">
        <v>1136</v>
      </c>
    </row>
    <row r="8" spans="1:17" ht="14.4" customHeight="1" x14ac:dyDescent="0.3">
      <c r="A8" s="664" t="s">
        <v>5045</v>
      </c>
      <c r="B8" s="665" t="s">
        <v>5339</v>
      </c>
      <c r="C8" s="665" t="s">
        <v>4224</v>
      </c>
      <c r="D8" s="665" t="s">
        <v>5342</v>
      </c>
      <c r="E8" s="665" t="s">
        <v>5343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5597</v>
      </c>
      <c r="P8" s="681"/>
      <c r="Q8" s="669">
        <v>5597</v>
      </c>
    </row>
    <row r="9" spans="1:17" ht="14.4" customHeight="1" x14ac:dyDescent="0.3">
      <c r="A9" s="664" t="s">
        <v>5344</v>
      </c>
      <c r="B9" s="665" t="s">
        <v>5345</v>
      </c>
      <c r="C9" s="665" t="s">
        <v>4212</v>
      </c>
      <c r="D9" s="665" t="s">
        <v>5346</v>
      </c>
      <c r="E9" s="665" t="s">
        <v>5347</v>
      </c>
      <c r="F9" s="668">
        <v>2.3499999999999996</v>
      </c>
      <c r="G9" s="668">
        <v>5133.1400000000003</v>
      </c>
      <c r="H9" s="668">
        <v>1</v>
      </c>
      <c r="I9" s="668">
        <v>2184.3148936170219</v>
      </c>
      <c r="J9" s="668">
        <v>1.85</v>
      </c>
      <c r="K9" s="668">
        <v>3275.98</v>
      </c>
      <c r="L9" s="668">
        <v>0.63820195825557058</v>
      </c>
      <c r="M9" s="668">
        <v>1770.8</v>
      </c>
      <c r="N9" s="668">
        <v>0.9</v>
      </c>
      <c r="O9" s="668">
        <v>1593.72</v>
      </c>
      <c r="P9" s="681">
        <v>0.3104766283405479</v>
      </c>
      <c r="Q9" s="669">
        <v>1770.8</v>
      </c>
    </row>
    <row r="10" spans="1:17" ht="14.4" customHeight="1" x14ac:dyDescent="0.3">
      <c r="A10" s="664" t="s">
        <v>5344</v>
      </c>
      <c r="B10" s="665" t="s">
        <v>5345</v>
      </c>
      <c r="C10" s="665" t="s">
        <v>4212</v>
      </c>
      <c r="D10" s="665" t="s">
        <v>5348</v>
      </c>
      <c r="E10" s="665" t="s">
        <v>5349</v>
      </c>
      <c r="F10" s="668">
        <v>0.1</v>
      </c>
      <c r="G10" s="668">
        <v>94.48</v>
      </c>
      <c r="H10" s="668">
        <v>1</v>
      </c>
      <c r="I10" s="668">
        <v>944.8</v>
      </c>
      <c r="J10" s="668">
        <v>0.05</v>
      </c>
      <c r="K10" s="668">
        <v>45.19</v>
      </c>
      <c r="L10" s="668">
        <v>0.47830228619813714</v>
      </c>
      <c r="M10" s="668">
        <v>903.8</v>
      </c>
      <c r="N10" s="668"/>
      <c r="O10" s="668"/>
      <c r="P10" s="681"/>
      <c r="Q10" s="669"/>
    </row>
    <row r="11" spans="1:17" ht="14.4" customHeight="1" x14ac:dyDescent="0.3">
      <c r="A11" s="664" t="s">
        <v>5344</v>
      </c>
      <c r="B11" s="665" t="s">
        <v>5345</v>
      </c>
      <c r="C11" s="665" t="s">
        <v>4427</v>
      </c>
      <c r="D11" s="665" t="s">
        <v>5350</v>
      </c>
      <c r="E11" s="665"/>
      <c r="F11" s="668">
        <v>330</v>
      </c>
      <c r="G11" s="668">
        <v>1683</v>
      </c>
      <c r="H11" s="668">
        <v>1</v>
      </c>
      <c r="I11" s="668">
        <v>5.0999999999999996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5344</v>
      </c>
      <c r="B12" s="665" t="s">
        <v>5345</v>
      </c>
      <c r="C12" s="665" t="s">
        <v>4427</v>
      </c>
      <c r="D12" s="665" t="s">
        <v>5351</v>
      </c>
      <c r="E12" s="665"/>
      <c r="F12" s="668"/>
      <c r="G12" s="668"/>
      <c r="H12" s="668"/>
      <c r="I12" s="668"/>
      <c r="J12" s="668">
        <v>1162</v>
      </c>
      <c r="K12" s="668">
        <v>6786.08</v>
      </c>
      <c r="L12" s="668"/>
      <c r="M12" s="668">
        <v>5.84</v>
      </c>
      <c r="N12" s="668"/>
      <c r="O12" s="668"/>
      <c r="P12" s="681"/>
      <c r="Q12" s="669"/>
    </row>
    <row r="13" spans="1:17" ht="14.4" customHeight="1" x14ac:dyDescent="0.3">
      <c r="A13" s="664" t="s">
        <v>5344</v>
      </c>
      <c r="B13" s="665" t="s">
        <v>5345</v>
      </c>
      <c r="C13" s="665" t="s">
        <v>4427</v>
      </c>
      <c r="D13" s="665" t="s">
        <v>5352</v>
      </c>
      <c r="E13" s="665"/>
      <c r="F13" s="668">
        <v>1</v>
      </c>
      <c r="G13" s="668">
        <v>2195.35</v>
      </c>
      <c r="H13" s="668">
        <v>1</v>
      </c>
      <c r="I13" s="668">
        <v>2195.35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5344</v>
      </c>
      <c r="B14" s="665" t="s">
        <v>5345</v>
      </c>
      <c r="C14" s="665" t="s">
        <v>4427</v>
      </c>
      <c r="D14" s="665" t="s">
        <v>5353</v>
      </c>
      <c r="E14" s="665"/>
      <c r="F14" s="668">
        <v>765</v>
      </c>
      <c r="G14" s="668">
        <v>2493.9</v>
      </c>
      <c r="H14" s="668">
        <v>1</v>
      </c>
      <c r="I14" s="668">
        <v>3.2600000000000002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5344</v>
      </c>
      <c r="B15" s="665" t="s">
        <v>5345</v>
      </c>
      <c r="C15" s="665" t="s">
        <v>4427</v>
      </c>
      <c r="D15" s="665" t="s">
        <v>5354</v>
      </c>
      <c r="E15" s="665"/>
      <c r="F15" s="668">
        <v>1993</v>
      </c>
      <c r="G15" s="668">
        <v>66366.900000000009</v>
      </c>
      <c r="H15" s="668">
        <v>1</v>
      </c>
      <c r="I15" s="668">
        <v>33.300000000000004</v>
      </c>
      <c r="J15" s="668">
        <v>1573</v>
      </c>
      <c r="K15" s="668">
        <v>52774.15</v>
      </c>
      <c r="L15" s="668">
        <v>0.79518781199664279</v>
      </c>
      <c r="M15" s="668">
        <v>33.550000000000004</v>
      </c>
      <c r="N15" s="668">
        <v>407</v>
      </c>
      <c r="O15" s="668">
        <v>13435.07</v>
      </c>
      <c r="P15" s="681">
        <v>0.20243630484473432</v>
      </c>
      <c r="Q15" s="669">
        <v>33.01</v>
      </c>
    </row>
    <row r="16" spans="1:17" ht="14.4" customHeight="1" x14ac:dyDescent="0.3">
      <c r="A16" s="664" t="s">
        <v>5344</v>
      </c>
      <c r="B16" s="665" t="s">
        <v>5345</v>
      </c>
      <c r="C16" s="665" t="s">
        <v>4427</v>
      </c>
      <c r="D16" s="665" t="s">
        <v>5355</v>
      </c>
      <c r="E16" s="665"/>
      <c r="F16" s="668">
        <v>6055</v>
      </c>
      <c r="G16" s="668">
        <v>117103.7</v>
      </c>
      <c r="H16" s="668">
        <v>1</v>
      </c>
      <c r="I16" s="668">
        <v>19.34</v>
      </c>
      <c r="J16" s="668">
        <v>4680</v>
      </c>
      <c r="K16" s="668">
        <v>94723.199999999997</v>
      </c>
      <c r="L16" s="668">
        <v>0.80888306688857825</v>
      </c>
      <c r="M16" s="668">
        <v>20.239999999999998</v>
      </c>
      <c r="N16" s="668">
        <v>6700</v>
      </c>
      <c r="O16" s="668">
        <v>134737</v>
      </c>
      <c r="P16" s="681">
        <v>1.1505785043512715</v>
      </c>
      <c r="Q16" s="669">
        <v>20.11</v>
      </c>
    </row>
    <row r="17" spans="1:17" ht="14.4" customHeight="1" x14ac:dyDescent="0.3">
      <c r="A17" s="664" t="s">
        <v>5344</v>
      </c>
      <c r="B17" s="665" t="s">
        <v>5345</v>
      </c>
      <c r="C17" s="665" t="s">
        <v>4221</v>
      </c>
      <c r="D17" s="665" t="s">
        <v>5356</v>
      </c>
      <c r="E17" s="665" t="s">
        <v>5357</v>
      </c>
      <c r="F17" s="668">
        <v>2</v>
      </c>
      <c r="G17" s="668">
        <v>1768.64</v>
      </c>
      <c r="H17" s="668">
        <v>1</v>
      </c>
      <c r="I17" s="668">
        <v>884.32</v>
      </c>
      <c r="J17" s="668">
        <v>4</v>
      </c>
      <c r="K17" s="668">
        <v>3537.28</v>
      </c>
      <c r="L17" s="668">
        <v>2</v>
      </c>
      <c r="M17" s="668">
        <v>884.32</v>
      </c>
      <c r="N17" s="668"/>
      <c r="O17" s="668"/>
      <c r="P17" s="681"/>
      <c r="Q17" s="669"/>
    </row>
    <row r="18" spans="1:17" ht="14.4" customHeight="1" x14ac:dyDescent="0.3">
      <c r="A18" s="664" t="s">
        <v>5344</v>
      </c>
      <c r="B18" s="665" t="s">
        <v>5345</v>
      </c>
      <c r="C18" s="665" t="s">
        <v>4224</v>
      </c>
      <c r="D18" s="665" t="s">
        <v>5358</v>
      </c>
      <c r="E18" s="665" t="s">
        <v>5359</v>
      </c>
      <c r="F18" s="668">
        <v>1</v>
      </c>
      <c r="G18" s="668">
        <v>654</v>
      </c>
      <c r="H18" s="668">
        <v>1</v>
      </c>
      <c r="I18" s="668">
        <v>654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5344</v>
      </c>
      <c r="B19" s="665" t="s">
        <v>5345</v>
      </c>
      <c r="C19" s="665" t="s">
        <v>4224</v>
      </c>
      <c r="D19" s="665" t="s">
        <v>5360</v>
      </c>
      <c r="E19" s="665" t="s">
        <v>5361</v>
      </c>
      <c r="F19" s="668">
        <v>3</v>
      </c>
      <c r="G19" s="668">
        <v>5262</v>
      </c>
      <c r="H19" s="668">
        <v>1</v>
      </c>
      <c r="I19" s="668">
        <v>1754</v>
      </c>
      <c r="J19" s="668">
        <v>1</v>
      </c>
      <c r="K19" s="668">
        <v>1762</v>
      </c>
      <c r="L19" s="668">
        <v>0.3348536678069175</v>
      </c>
      <c r="M19" s="668">
        <v>1762</v>
      </c>
      <c r="N19" s="668"/>
      <c r="O19" s="668"/>
      <c r="P19" s="681"/>
      <c r="Q19" s="669"/>
    </row>
    <row r="20" spans="1:17" ht="14.4" customHeight="1" x14ac:dyDescent="0.3">
      <c r="A20" s="664" t="s">
        <v>5344</v>
      </c>
      <c r="B20" s="665" t="s">
        <v>5345</v>
      </c>
      <c r="C20" s="665" t="s">
        <v>4224</v>
      </c>
      <c r="D20" s="665" t="s">
        <v>5362</v>
      </c>
      <c r="E20" s="665" t="s">
        <v>5363</v>
      </c>
      <c r="F20" s="668">
        <v>46</v>
      </c>
      <c r="G20" s="668">
        <v>158102</v>
      </c>
      <c r="H20" s="668">
        <v>1</v>
      </c>
      <c r="I20" s="668">
        <v>3437</v>
      </c>
      <c r="J20" s="668">
        <v>35</v>
      </c>
      <c r="K20" s="668">
        <v>120925</v>
      </c>
      <c r="L20" s="668">
        <v>0.76485433454352258</v>
      </c>
      <c r="M20" s="668">
        <v>3455</v>
      </c>
      <c r="N20" s="668">
        <v>52</v>
      </c>
      <c r="O20" s="668">
        <v>182936</v>
      </c>
      <c r="P20" s="681">
        <v>1.1570758118176874</v>
      </c>
      <c r="Q20" s="669">
        <v>3518</v>
      </c>
    </row>
    <row r="21" spans="1:17" ht="14.4" customHeight="1" x14ac:dyDescent="0.3">
      <c r="A21" s="664" t="s">
        <v>5344</v>
      </c>
      <c r="B21" s="665" t="s">
        <v>5345</v>
      </c>
      <c r="C21" s="665" t="s">
        <v>4224</v>
      </c>
      <c r="D21" s="665" t="s">
        <v>5364</v>
      </c>
      <c r="E21" s="665" t="s">
        <v>5365</v>
      </c>
      <c r="F21" s="668">
        <v>5</v>
      </c>
      <c r="G21" s="668">
        <v>71640</v>
      </c>
      <c r="H21" s="668">
        <v>1</v>
      </c>
      <c r="I21" s="668">
        <v>14328</v>
      </c>
      <c r="J21" s="668">
        <v>4</v>
      </c>
      <c r="K21" s="668">
        <v>57360</v>
      </c>
      <c r="L21" s="668">
        <v>0.80067001675041871</v>
      </c>
      <c r="M21" s="668">
        <v>14340</v>
      </c>
      <c r="N21" s="668">
        <v>2</v>
      </c>
      <c r="O21" s="668">
        <v>29012</v>
      </c>
      <c r="P21" s="681">
        <v>0.40496929089893913</v>
      </c>
      <c r="Q21" s="669">
        <v>14506</v>
      </c>
    </row>
    <row r="22" spans="1:17" ht="14.4" customHeight="1" x14ac:dyDescent="0.3">
      <c r="A22" s="664" t="s">
        <v>5344</v>
      </c>
      <c r="B22" s="665" t="s">
        <v>5345</v>
      </c>
      <c r="C22" s="665" t="s">
        <v>4224</v>
      </c>
      <c r="D22" s="665" t="s">
        <v>5366</v>
      </c>
      <c r="E22" s="665" t="s">
        <v>5367</v>
      </c>
      <c r="F22" s="668">
        <v>1</v>
      </c>
      <c r="G22" s="668">
        <v>1286</v>
      </c>
      <c r="H22" s="668">
        <v>1</v>
      </c>
      <c r="I22" s="668">
        <v>1286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5344</v>
      </c>
      <c r="B23" s="665" t="s">
        <v>5345</v>
      </c>
      <c r="C23" s="665" t="s">
        <v>4224</v>
      </c>
      <c r="D23" s="665" t="s">
        <v>5368</v>
      </c>
      <c r="E23" s="665" t="s">
        <v>5369</v>
      </c>
      <c r="F23" s="668">
        <v>2</v>
      </c>
      <c r="G23" s="668">
        <v>974</v>
      </c>
      <c r="H23" s="668">
        <v>1</v>
      </c>
      <c r="I23" s="668">
        <v>487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5056</v>
      </c>
      <c r="B24" s="665" t="s">
        <v>5370</v>
      </c>
      <c r="C24" s="665" t="s">
        <v>4224</v>
      </c>
      <c r="D24" s="665" t="s">
        <v>5371</v>
      </c>
      <c r="E24" s="665" t="s">
        <v>5372</v>
      </c>
      <c r="F24" s="668">
        <v>3</v>
      </c>
      <c r="G24" s="668">
        <v>891</v>
      </c>
      <c r="H24" s="668">
        <v>1</v>
      </c>
      <c r="I24" s="668">
        <v>297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5056</v>
      </c>
      <c r="B25" s="665" t="s">
        <v>5370</v>
      </c>
      <c r="C25" s="665" t="s">
        <v>4224</v>
      </c>
      <c r="D25" s="665" t="s">
        <v>5373</v>
      </c>
      <c r="E25" s="665" t="s">
        <v>5374</v>
      </c>
      <c r="F25" s="668">
        <v>9</v>
      </c>
      <c r="G25" s="668">
        <v>11205</v>
      </c>
      <c r="H25" s="668">
        <v>1</v>
      </c>
      <c r="I25" s="668">
        <v>1245</v>
      </c>
      <c r="J25" s="668">
        <v>2</v>
      </c>
      <c r="K25" s="668">
        <v>2536</v>
      </c>
      <c r="L25" s="668">
        <v>0.22632753235162872</v>
      </c>
      <c r="M25" s="668">
        <v>1268</v>
      </c>
      <c r="N25" s="668"/>
      <c r="O25" s="668"/>
      <c r="P25" s="681"/>
      <c r="Q25" s="669"/>
    </row>
    <row r="26" spans="1:17" ht="14.4" customHeight="1" x14ac:dyDescent="0.3">
      <c r="A26" s="664" t="s">
        <v>5056</v>
      </c>
      <c r="B26" s="665" t="s">
        <v>5370</v>
      </c>
      <c r="C26" s="665" t="s">
        <v>4224</v>
      </c>
      <c r="D26" s="665" t="s">
        <v>5375</v>
      </c>
      <c r="E26" s="665" t="s">
        <v>5376</v>
      </c>
      <c r="F26" s="668">
        <v>2</v>
      </c>
      <c r="G26" s="668">
        <v>18674</v>
      </c>
      <c r="H26" s="668">
        <v>1</v>
      </c>
      <c r="I26" s="668">
        <v>9337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5056</v>
      </c>
      <c r="B27" s="665" t="s">
        <v>5370</v>
      </c>
      <c r="C27" s="665" t="s">
        <v>4224</v>
      </c>
      <c r="D27" s="665" t="s">
        <v>5377</v>
      </c>
      <c r="E27" s="665" t="s">
        <v>5378</v>
      </c>
      <c r="F27" s="668">
        <v>3</v>
      </c>
      <c r="G27" s="668">
        <v>29241</v>
      </c>
      <c r="H27" s="668">
        <v>1</v>
      </c>
      <c r="I27" s="668">
        <v>9747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5056</v>
      </c>
      <c r="B28" s="665" t="s">
        <v>5370</v>
      </c>
      <c r="C28" s="665" t="s">
        <v>4224</v>
      </c>
      <c r="D28" s="665" t="s">
        <v>5379</v>
      </c>
      <c r="E28" s="665" t="s">
        <v>5380</v>
      </c>
      <c r="F28" s="668">
        <v>4</v>
      </c>
      <c r="G28" s="668">
        <v>4008</v>
      </c>
      <c r="H28" s="668">
        <v>1</v>
      </c>
      <c r="I28" s="668">
        <v>1002</v>
      </c>
      <c r="J28" s="668">
        <v>11</v>
      </c>
      <c r="K28" s="668">
        <v>11088</v>
      </c>
      <c r="L28" s="668">
        <v>2.7664670658682633</v>
      </c>
      <c r="M28" s="668">
        <v>1008</v>
      </c>
      <c r="N28" s="668"/>
      <c r="O28" s="668"/>
      <c r="P28" s="681"/>
      <c r="Q28" s="669"/>
    </row>
    <row r="29" spans="1:17" ht="14.4" customHeight="1" x14ac:dyDescent="0.3">
      <c r="A29" s="664" t="s">
        <v>5056</v>
      </c>
      <c r="B29" s="665" t="s">
        <v>5370</v>
      </c>
      <c r="C29" s="665" t="s">
        <v>4224</v>
      </c>
      <c r="D29" s="665" t="s">
        <v>5381</v>
      </c>
      <c r="E29" s="665" t="s">
        <v>5382</v>
      </c>
      <c r="F29" s="668">
        <v>47</v>
      </c>
      <c r="G29" s="668">
        <v>104951</v>
      </c>
      <c r="H29" s="668">
        <v>1</v>
      </c>
      <c r="I29" s="668">
        <v>2233</v>
      </c>
      <c r="J29" s="668">
        <v>8</v>
      </c>
      <c r="K29" s="668">
        <v>18112</v>
      </c>
      <c r="L29" s="668">
        <v>0.17257577345618433</v>
      </c>
      <c r="M29" s="668">
        <v>2264</v>
      </c>
      <c r="N29" s="668"/>
      <c r="O29" s="668"/>
      <c r="P29" s="681"/>
      <c r="Q29" s="669"/>
    </row>
    <row r="30" spans="1:17" ht="14.4" customHeight="1" x14ac:dyDescent="0.3">
      <c r="A30" s="664" t="s">
        <v>5056</v>
      </c>
      <c r="B30" s="665" t="s">
        <v>5370</v>
      </c>
      <c r="C30" s="665" t="s">
        <v>4224</v>
      </c>
      <c r="D30" s="665" t="s">
        <v>5383</v>
      </c>
      <c r="E30" s="665" t="s">
        <v>5384</v>
      </c>
      <c r="F30" s="668">
        <v>2</v>
      </c>
      <c r="G30" s="668">
        <v>732</v>
      </c>
      <c r="H30" s="668">
        <v>1</v>
      </c>
      <c r="I30" s="668">
        <v>366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5056</v>
      </c>
      <c r="B31" s="665" t="s">
        <v>5385</v>
      </c>
      <c r="C31" s="665" t="s">
        <v>4224</v>
      </c>
      <c r="D31" s="665" t="s">
        <v>5386</v>
      </c>
      <c r="E31" s="665" t="s">
        <v>5387</v>
      </c>
      <c r="F31" s="668"/>
      <c r="G31" s="668"/>
      <c r="H31" s="668"/>
      <c r="I31" s="668"/>
      <c r="J31" s="668">
        <v>1</v>
      </c>
      <c r="K31" s="668">
        <v>219</v>
      </c>
      <c r="L31" s="668"/>
      <c r="M31" s="668">
        <v>219</v>
      </c>
      <c r="N31" s="668"/>
      <c r="O31" s="668"/>
      <c r="P31" s="681"/>
      <c r="Q31" s="669"/>
    </row>
    <row r="32" spans="1:17" ht="14.4" customHeight="1" x14ac:dyDescent="0.3">
      <c r="A32" s="664" t="s">
        <v>5056</v>
      </c>
      <c r="B32" s="665" t="s">
        <v>5385</v>
      </c>
      <c r="C32" s="665" t="s">
        <v>4224</v>
      </c>
      <c r="D32" s="665" t="s">
        <v>5388</v>
      </c>
      <c r="E32" s="665" t="s">
        <v>5389</v>
      </c>
      <c r="F32" s="668"/>
      <c r="G32" s="668"/>
      <c r="H32" s="668"/>
      <c r="I32" s="668"/>
      <c r="J32" s="668">
        <v>1</v>
      </c>
      <c r="K32" s="668">
        <v>503</v>
      </c>
      <c r="L32" s="668"/>
      <c r="M32" s="668">
        <v>503</v>
      </c>
      <c r="N32" s="668"/>
      <c r="O32" s="668"/>
      <c r="P32" s="681"/>
      <c r="Q32" s="669"/>
    </row>
    <row r="33" spans="1:17" ht="14.4" customHeight="1" x14ac:dyDescent="0.3">
      <c r="A33" s="664" t="s">
        <v>5056</v>
      </c>
      <c r="B33" s="665" t="s">
        <v>5385</v>
      </c>
      <c r="C33" s="665" t="s">
        <v>4224</v>
      </c>
      <c r="D33" s="665" t="s">
        <v>5390</v>
      </c>
      <c r="E33" s="665" t="s">
        <v>5391</v>
      </c>
      <c r="F33" s="668">
        <v>5</v>
      </c>
      <c r="G33" s="668">
        <v>1750</v>
      </c>
      <c r="H33" s="668">
        <v>1</v>
      </c>
      <c r="I33" s="668">
        <v>350</v>
      </c>
      <c r="J33" s="668">
        <v>4</v>
      </c>
      <c r="K33" s="668">
        <v>1404</v>
      </c>
      <c r="L33" s="668">
        <v>0.80228571428571427</v>
      </c>
      <c r="M33" s="668">
        <v>351</v>
      </c>
      <c r="N33" s="668">
        <v>9</v>
      </c>
      <c r="O33" s="668">
        <v>3186</v>
      </c>
      <c r="P33" s="681">
        <v>1.8205714285714285</v>
      </c>
      <c r="Q33" s="669">
        <v>354</v>
      </c>
    </row>
    <row r="34" spans="1:17" ht="14.4" customHeight="1" x14ac:dyDescent="0.3">
      <c r="A34" s="664" t="s">
        <v>5056</v>
      </c>
      <c r="B34" s="665" t="s">
        <v>5385</v>
      </c>
      <c r="C34" s="665" t="s">
        <v>4224</v>
      </c>
      <c r="D34" s="665" t="s">
        <v>5392</v>
      </c>
      <c r="E34" s="665" t="s">
        <v>5393</v>
      </c>
      <c r="F34" s="668">
        <v>109</v>
      </c>
      <c r="G34" s="668">
        <v>7085</v>
      </c>
      <c r="H34" s="668">
        <v>1</v>
      </c>
      <c r="I34" s="668">
        <v>65</v>
      </c>
      <c r="J34" s="668">
        <v>97</v>
      </c>
      <c r="K34" s="668">
        <v>6305</v>
      </c>
      <c r="L34" s="668">
        <v>0.88990825688073394</v>
      </c>
      <c r="M34" s="668">
        <v>65</v>
      </c>
      <c r="N34" s="668">
        <v>65</v>
      </c>
      <c r="O34" s="668">
        <v>4225</v>
      </c>
      <c r="P34" s="681">
        <v>0.59633027522935778</v>
      </c>
      <c r="Q34" s="669">
        <v>65</v>
      </c>
    </row>
    <row r="35" spans="1:17" ht="14.4" customHeight="1" x14ac:dyDescent="0.3">
      <c r="A35" s="664" t="s">
        <v>5056</v>
      </c>
      <c r="B35" s="665" t="s">
        <v>5385</v>
      </c>
      <c r="C35" s="665" t="s">
        <v>4224</v>
      </c>
      <c r="D35" s="665" t="s">
        <v>5394</v>
      </c>
      <c r="E35" s="665" t="s">
        <v>5395</v>
      </c>
      <c r="F35" s="668">
        <v>2</v>
      </c>
      <c r="G35" s="668">
        <v>46</v>
      </c>
      <c r="H35" s="668">
        <v>1</v>
      </c>
      <c r="I35" s="668">
        <v>23</v>
      </c>
      <c r="J35" s="668">
        <v>4</v>
      </c>
      <c r="K35" s="668">
        <v>96</v>
      </c>
      <c r="L35" s="668">
        <v>2.0869565217391304</v>
      </c>
      <c r="M35" s="668">
        <v>24</v>
      </c>
      <c r="N35" s="668">
        <v>3</v>
      </c>
      <c r="O35" s="668">
        <v>72</v>
      </c>
      <c r="P35" s="681">
        <v>1.5652173913043479</v>
      </c>
      <c r="Q35" s="669">
        <v>24</v>
      </c>
    </row>
    <row r="36" spans="1:17" ht="14.4" customHeight="1" x14ac:dyDescent="0.3">
      <c r="A36" s="664" t="s">
        <v>5056</v>
      </c>
      <c r="B36" s="665" t="s">
        <v>5385</v>
      </c>
      <c r="C36" s="665" t="s">
        <v>4224</v>
      </c>
      <c r="D36" s="665" t="s">
        <v>5396</v>
      </c>
      <c r="E36" s="665" t="s">
        <v>5397</v>
      </c>
      <c r="F36" s="668">
        <v>7</v>
      </c>
      <c r="G36" s="668">
        <v>378</v>
      </c>
      <c r="H36" s="668">
        <v>1</v>
      </c>
      <c r="I36" s="668">
        <v>54</v>
      </c>
      <c r="J36" s="668">
        <v>14</v>
      </c>
      <c r="K36" s="668">
        <v>756</v>
      </c>
      <c r="L36" s="668">
        <v>2</v>
      </c>
      <c r="M36" s="668">
        <v>54</v>
      </c>
      <c r="N36" s="668"/>
      <c r="O36" s="668"/>
      <c r="P36" s="681"/>
      <c r="Q36" s="669"/>
    </row>
    <row r="37" spans="1:17" ht="14.4" customHeight="1" x14ac:dyDescent="0.3">
      <c r="A37" s="664" t="s">
        <v>5056</v>
      </c>
      <c r="B37" s="665" t="s">
        <v>5385</v>
      </c>
      <c r="C37" s="665" t="s">
        <v>4224</v>
      </c>
      <c r="D37" s="665" t="s">
        <v>5398</v>
      </c>
      <c r="E37" s="665" t="s">
        <v>5399</v>
      </c>
      <c r="F37" s="668">
        <v>301</v>
      </c>
      <c r="G37" s="668">
        <v>23177</v>
      </c>
      <c r="H37" s="668">
        <v>1</v>
      </c>
      <c r="I37" s="668">
        <v>77</v>
      </c>
      <c r="J37" s="668">
        <v>225</v>
      </c>
      <c r="K37" s="668">
        <v>17325</v>
      </c>
      <c r="L37" s="668">
        <v>0.74750830564784054</v>
      </c>
      <c r="M37" s="668">
        <v>77</v>
      </c>
      <c r="N37" s="668">
        <v>258</v>
      </c>
      <c r="O37" s="668">
        <v>19866</v>
      </c>
      <c r="P37" s="681">
        <v>0.8571428571428571</v>
      </c>
      <c r="Q37" s="669">
        <v>77</v>
      </c>
    </row>
    <row r="38" spans="1:17" ht="14.4" customHeight="1" x14ac:dyDescent="0.3">
      <c r="A38" s="664" t="s">
        <v>5056</v>
      </c>
      <c r="B38" s="665" t="s">
        <v>5385</v>
      </c>
      <c r="C38" s="665" t="s">
        <v>4224</v>
      </c>
      <c r="D38" s="665" t="s">
        <v>5400</v>
      </c>
      <c r="E38" s="665" t="s">
        <v>5401</v>
      </c>
      <c r="F38" s="668">
        <v>17</v>
      </c>
      <c r="G38" s="668">
        <v>374</v>
      </c>
      <c r="H38" s="668">
        <v>1</v>
      </c>
      <c r="I38" s="668">
        <v>22</v>
      </c>
      <c r="J38" s="668">
        <v>11</v>
      </c>
      <c r="K38" s="668">
        <v>253</v>
      </c>
      <c r="L38" s="668">
        <v>0.67647058823529416</v>
      </c>
      <c r="M38" s="668">
        <v>23</v>
      </c>
      <c r="N38" s="668">
        <v>15</v>
      </c>
      <c r="O38" s="668">
        <v>360</v>
      </c>
      <c r="P38" s="681">
        <v>0.96256684491978606</v>
      </c>
      <c r="Q38" s="669">
        <v>24</v>
      </c>
    </row>
    <row r="39" spans="1:17" ht="14.4" customHeight="1" x14ac:dyDescent="0.3">
      <c r="A39" s="664" t="s">
        <v>5056</v>
      </c>
      <c r="B39" s="665" t="s">
        <v>5385</v>
      </c>
      <c r="C39" s="665" t="s">
        <v>4224</v>
      </c>
      <c r="D39" s="665" t="s">
        <v>5402</v>
      </c>
      <c r="E39" s="665" t="s">
        <v>5403</v>
      </c>
      <c r="F39" s="668">
        <v>3</v>
      </c>
      <c r="G39" s="668">
        <v>198</v>
      </c>
      <c r="H39" s="668">
        <v>1</v>
      </c>
      <c r="I39" s="668">
        <v>66</v>
      </c>
      <c r="J39" s="668">
        <v>5</v>
      </c>
      <c r="K39" s="668">
        <v>330</v>
      </c>
      <c r="L39" s="668">
        <v>1.6666666666666667</v>
      </c>
      <c r="M39" s="668">
        <v>66</v>
      </c>
      <c r="N39" s="668">
        <v>6</v>
      </c>
      <c r="O39" s="668">
        <v>396</v>
      </c>
      <c r="P39" s="681">
        <v>2</v>
      </c>
      <c r="Q39" s="669">
        <v>66</v>
      </c>
    </row>
    <row r="40" spans="1:17" ht="14.4" customHeight="1" x14ac:dyDescent="0.3">
      <c r="A40" s="664" t="s">
        <v>5056</v>
      </c>
      <c r="B40" s="665" t="s">
        <v>5385</v>
      </c>
      <c r="C40" s="665" t="s">
        <v>4224</v>
      </c>
      <c r="D40" s="665" t="s">
        <v>5404</v>
      </c>
      <c r="E40" s="665" t="s">
        <v>5405</v>
      </c>
      <c r="F40" s="668"/>
      <c r="G40" s="668"/>
      <c r="H40" s="668"/>
      <c r="I40" s="668"/>
      <c r="J40" s="668">
        <v>23</v>
      </c>
      <c r="K40" s="668">
        <v>8027</v>
      </c>
      <c r="L40" s="668"/>
      <c r="M40" s="668">
        <v>349</v>
      </c>
      <c r="N40" s="668"/>
      <c r="O40" s="668"/>
      <c r="P40" s="681"/>
      <c r="Q40" s="669"/>
    </row>
    <row r="41" spans="1:17" ht="14.4" customHeight="1" x14ac:dyDescent="0.3">
      <c r="A41" s="664" t="s">
        <v>5056</v>
      </c>
      <c r="B41" s="665" t="s">
        <v>5385</v>
      </c>
      <c r="C41" s="665" t="s">
        <v>4224</v>
      </c>
      <c r="D41" s="665" t="s">
        <v>5406</v>
      </c>
      <c r="E41" s="665" t="s">
        <v>5407</v>
      </c>
      <c r="F41" s="668">
        <v>14</v>
      </c>
      <c r="G41" s="668">
        <v>336</v>
      </c>
      <c r="H41" s="668">
        <v>1</v>
      </c>
      <c r="I41" s="668">
        <v>24</v>
      </c>
      <c r="J41" s="668">
        <v>5</v>
      </c>
      <c r="K41" s="668">
        <v>120</v>
      </c>
      <c r="L41" s="668">
        <v>0.35714285714285715</v>
      </c>
      <c r="M41" s="668">
        <v>24</v>
      </c>
      <c r="N41" s="668">
        <v>10</v>
      </c>
      <c r="O41" s="668">
        <v>250</v>
      </c>
      <c r="P41" s="681">
        <v>0.74404761904761907</v>
      </c>
      <c r="Q41" s="669">
        <v>25</v>
      </c>
    </row>
    <row r="42" spans="1:17" ht="14.4" customHeight="1" x14ac:dyDescent="0.3">
      <c r="A42" s="664" t="s">
        <v>5056</v>
      </c>
      <c r="B42" s="665" t="s">
        <v>5385</v>
      </c>
      <c r="C42" s="665" t="s">
        <v>4224</v>
      </c>
      <c r="D42" s="665" t="s">
        <v>5408</v>
      </c>
      <c r="E42" s="665" t="s">
        <v>5409</v>
      </c>
      <c r="F42" s="668">
        <v>5</v>
      </c>
      <c r="G42" s="668">
        <v>900</v>
      </c>
      <c r="H42" s="668">
        <v>1</v>
      </c>
      <c r="I42" s="668">
        <v>180</v>
      </c>
      <c r="J42" s="668">
        <v>15</v>
      </c>
      <c r="K42" s="668">
        <v>2700</v>
      </c>
      <c r="L42" s="668">
        <v>3</v>
      </c>
      <c r="M42" s="668">
        <v>180</v>
      </c>
      <c r="N42" s="668"/>
      <c r="O42" s="668"/>
      <c r="P42" s="681"/>
      <c r="Q42" s="669"/>
    </row>
    <row r="43" spans="1:17" ht="14.4" customHeight="1" x14ac:dyDescent="0.3">
      <c r="A43" s="664" t="s">
        <v>5056</v>
      </c>
      <c r="B43" s="665" t="s">
        <v>5385</v>
      </c>
      <c r="C43" s="665" t="s">
        <v>4224</v>
      </c>
      <c r="D43" s="665" t="s">
        <v>5410</v>
      </c>
      <c r="E43" s="665" t="s">
        <v>5411</v>
      </c>
      <c r="F43" s="668">
        <v>17</v>
      </c>
      <c r="G43" s="668">
        <v>4301</v>
      </c>
      <c r="H43" s="668">
        <v>1</v>
      </c>
      <c r="I43" s="668">
        <v>253</v>
      </c>
      <c r="J43" s="668">
        <v>33</v>
      </c>
      <c r="K43" s="668">
        <v>8349</v>
      </c>
      <c r="L43" s="668">
        <v>1.9411764705882353</v>
      </c>
      <c r="M43" s="668">
        <v>253</v>
      </c>
      <c r="N43" s="668">
        <v>9</v>
      </c>
      <c r="O43" s="668">
        <v>2286</v>
      </c>
      <c r="P43" s="681">
        <v>0.53150430132527315</v>
      </c>
      <c r="Q43" s="669">
        <v>254</v>
      </c>
    </row>
    <row r="44" spans="1:17" ht="14.4" customHeight="1" x14ac:dyDescent="0.3">
      <c r="A44" s="664" t="s">
        <v>5056</v>
      </c>
      <c r="B44" s="665" t="s">
        <v>5385</v>
      </c>
      <c r="C44" s="665" t="s">
        <v>4224</v>
      </c>
      <c r="D44" s="665" t="s">
        <v>5412</v>
      </c>
      <c r="E44" s="665" t="s">
        <v>5413</v>
      </c>
      <c r="F44" s="668">
        <v>6</v>
      </c>
      <c r="G44" s="668">
        <v>1296</v>
      </c>
      <c r="H44" s="668">
        <v>1</v>
      </c>
      <c r="I44" s="668">
        <v>216</v>
      </c>
      <c r="J44" s="668">
        <v>16</v>
      </c>
      <c r="K44" s="668">
        <v>3456</v>
      </c>
      <c r="L44" s="668">
        <v>2.6666666666666665</v>
      </c>
      <c r="M44" s="668">
        <v>216</v>
      </c>
      <c r="N44" s="668"/>
      <c r="O44" s="668"/>
      <c r="P44" s="681"/>
      <c r="Q44" s="669"/>
    </row>
    <row r="45" spans="1:17" ht="14.4" customHeight="1" x14ac:dyDescent="0.3">
      <c r="A45" s="664" t="s">
        <v>5056</v>
      </c>
      <c r="B45" s="665" t="s">
        <v>5385</v>
      </c>
      <c r="C45" s="665" t="s">
        <v>4224</v>
      </c>
      <c r="D45" s="665" t="s">
        <v>5414</v>
      </c>
      <c r="E45" s="665" t="s">
        <v>5415</v>
      </c>
      <c r="F45" s="668">
        <v>1</v>
      </c>
      <c r="G45" s="668">
        <v>35</v>
      </c>
      <c r="H45" s="668">
        <v>1</v>
      </c>
      <c r="I45" s="668">
        <v>35</v>
      </c>
      <c r="J45" s="668"/>
      <c r="K45" s="668"/>
      <c r="L45" s="668"/>
      <c r="M45" s="668"/>
      <c r="N45" s="668">
        <v>1</v>
      </c>
      <c r="O45" s="668">
        <v>37</v>
      </c>
      <c r="P45" s="681">
        <v>1.0571428571428572</v>
      </c>
      <c r="Q45" s="669">
        <v>37</v>
      </c>
    </row>
    <row r="46" spans="1:17" ht="14.4" customHeight="1" x14ac:dyDescent="0.3">
      <c r="A46" s="664" t="s">
        <v>5056</v>
      </c>
      <c r="B46" s="665" t="s">
        <v>5385</v>
      </c>
      <c r="C46" s="665" t="s">
        <v>4224</v>
      </c>
      <c r="D46" s="665" t="s">
        <v>5416</v>
      </c>
      <c r="E46" s="665" t="s">
        <v>5417</v>
      </c>
      <c r="F46" s="668"/>
      <c r="G46" s="668"/>
      <c r="H46" s="668"/>
      <c r="I46" s="668"/>
      <c r="J46" s="668">
        <v>1</v>
      </c>
      <c r="K46" s="668">
        <v>327</v>
      </c>
      <c r="L46" s="668"/>
      <c r="M46" s="668">
        <v>327</v>
      </c>
      <c r="N46" s="668"/>
      <c r="O46" s="668"/>
      <c r="P46" s="681"/>
      <c r="Q46" s="669"/>
    </row>
    <row r="47" spans="1:17" ht="14.4" customHeight="1" x14ac:dyDescent="0.3">
      <c r="A47" s="664" t="s">
        <v>5056</v>
      </c>
      <c r="B47" s="665" t="s">
        <v>5385</v>
      </c>
      <c r="C47" s="665" t="s">
        <v>4224</v>
      </c>
      <c r="D47" s="665" t="s">
        <v>5418</v>
      </c>
      <c r="E47" s="665" t="s">
        <v>5419</v>
      </c>
      <c r="F47" s="668"/>
      <c r="G47" s="668"/>
      <c r="H47" s="668"/>
      <c r="I47" s="668"/>
      <c r="J47" s="668">
        <v>1</v>
      </c>
      <c r="K47" s="668">
        <v>231</v>
      </c>
      <c r="L47" s="668"/>
      <c r="M47" s="668">
        <v>231</v>
      </c>
      <c r="N47" s="668">
        <v>1</v>
      </c>
      <c r="O47" s="668">
        <v>232</v>
      </c>
      <c r="P47" s="681"/>
      <c r="Q47" s="669">
        <v>232</v>
      </c>
    </row>
    <row r="48" spans="1:17" ht="14.4" customHeight="1" x14ac:dyDescent="0.3">
      <c r="A48" s="664" t="s">
        <v>5056</v>
      </c>
      <c r="B48" s="665" t="s">
        <v>5385</v>
      </c>
      <c r="C48" s="665" t="s">
        <v>4224</v>
      </c>
      <c r="D48" s="665" t="s">
        <v>5420</v>
      </c>
      <c r="E48" s="665" t="s">
        <v>5421</v>
      </c>
      <c r="F48" s="668"/>
      <c r="G48" s="668"/>
      <c r="H48" s="668"/>
      <c r="I48" s="668"/>
      <c r="J48" s="668">
        <v>1</v>
      </c>
      <c r="K48" s="668">
        <v>222</v>
      </c>
      <c r="L48" s="668"/>
      <c r="M48" s="668">
        <v>222</v>
      </c>
      <c r="N48" s="668">
        <v>1</v>
      </c>
      <c r="O48" s="668">
        <v>224</v>
      </c>
      <c r="P48" s="681"/>
      <c r="Q48" s="669">
        <v>224</v>
      </c>
    </row>
    <row r="49" spans="1:17" ht="14.4" customHeight="1" x14ac:dyDescent="0.3">
      <c r="A49" s="664" t="s">
        <v>5422</v>
      </c>
      <c r="B49" s="665" t="s">
        <v>5423</v>
      </c>
      <c r="C49" s="665" t="s">
        <v>4224</v>
      </c>
      <c r="D49" s="665" t="s">
        <v>5424</v>
      </c>
      <c r="E49" s="665" t="s">
        <v>5425</v>
      </c>
      <c r="F49" s="668">
        <v>184</v>
      </c>
      <c r="G49" s="668">
        <v>4968</v>
      </c>
      <c r="H49" s="668">
        <v>1</v>
      </c>
      <c r="I49" s="668">
        <v>27</v>
      </c>
      <c r="J49" s="668">
        <v>227</v>
      </c>
      <c r="K49" s="668">
        <v>6129</v>
      </c>
      <c r="L49" s="668">
        <v>1.2336956521739131</v>
      </c>
      <c r="M49" s="668">
        <v>27</v>
      </c>
      <c r="N49" s="668">
        <v>193</v>
      </c>
      <c r="O49" s="668">
        <v>5211</v>
      </c>
      <c r="P49" s="681">
        <v>1.048913043478261</v>
      </c>
      <c r="Q49" s="669">
        <v>27</v>
      </c>
    </row>
    <row r="50" spans="1:17" ht="14.4" customHeight="1" x14ac:dyDescent="0.3">
      <c r="A50" s="664" t="s">
        <v>5422</v>
      </c>
      <c r="B50" s="665" t="s">
        <v>5423</v>
      </c>
      <c r="C50" s="665" t="s">
        <v>4224</v>
      </c>
      <c r="D50" s="665" t="s">
        <v>5426</v>
      </c>
      <c r="E50" s="665" t="s">
        <v>5427</v>
      </c>
      <c r="F50" s="668">
        <v>156</v>
      </c>
      <c r="G50" s="668">
        <v>8424</v>
      </c>
      <c r="H50" s="668">
        <v>1</v>
      </c>
      <c r="I50" s="668">
        <v>54</v>
      </c>
      <c r="J50" s="668">
        <v>216</v>
      </c>
      <c r="K50" s="668">
        <v>11664</v>
      </c>
      <c r="L50" s="668">
        <v>1.3846153846153846</v>
      </c>
      <c r="M50" s="668">
        <v>54</v>
      </c>
      <c r="N50" s="668">
        <v>168</v>
      </c>
      <c r="O50" s="668">
        <v>9072</v>
      </c>
      <c r="P50" s="681">
        <v>1.0769230769230769</v>
      </c>
      <c r="Q50" s="669">
        <v>54</v>
      </c>
    </row>
    <row r="51" spans="1:17" ht="14.4" customHeight="1" x14ac:dyDescent="0.3">
      <c r="A51" s="664" t="s">
        <v>5422</v>
      </c>
      <c r="B51" s="665" t="s">
        <v>5423</v>
      </c>
      <c r="C51" s="665" t="s">
        <v>4224</v>
      </c>
      <c r="D51" s="665" t="s">
        <v>5428</v>
      </c>
      <c r="E51" s="665" t="s">
        <v>5429</v>
      </c>
      <c r="F51" s="668">
        <v>182</v>
      </c>
      <c r="G51" s="668">
        <v>4368</v>
      </c>
      <c r="H51" s="668">
        <v>1</v>
      </c>
      <c r="I51" s="668">
        <v>24</v>
      </c>
      <c r="J51" s="668">
        <v>227</v>
      </c>
      <c r="K51" s="668">
        <v>5448</v>
      </c>
      <c r="L51" s="668">
        <v>1.2472527472527473</v>
      </c>
      <c r="M51" s="668">
        <v>24</v>
      </c>
      <c r="N51" s="668">
        <v>194</v>
      </c>
      <c r="O51" s="668">
        <v>4656</v>
      </c>
      <c r="P51" s="681">
        <v>1.0659340659340659</v>
      </c>
      <c r="Q51" s="669">
        <v>24</v>
      </c>
    </row>
    <row r="52" spans="1:17" ht="14.4" customHeight="1" x14ac:dyDescent="0.3">
      <c r="A52" s="664" t="s">
        <v>5422</v>
      </c>
      <c r="B52" s="665" t="s">
        <v>5423</v>
      </c>
      <c r="C52" s="665" t="s">
        <v>4224</v>
      </c>
      <c r="D52" s="665" t="s">
        <v>5430</v>
      </c>
      <c r="E52" s="665" t="s">
        <v>5431</v>
      </c>
      <c r="F52" s="668">
        <v>270</v>
      </c>
      <c r="G52" s="668">
        <v>7290</v>
      </c>
      <c r="H52" s="668">
        <v>1</v>
      </c>
      <c r="I52" s="668">
        <v>27</v>
      </c>
      <c r="J52" s="668">
        <v>246</v>
      </c>
      <c r="K52" s="668">
        <v>6642</v>
      </c>
      <c r="L52" s="668">
        <v>0.91111111111111109</v>
      </c>
      <c r="M52" s="668">
        <v>27</v>
      </c>
      <c r="N52" s="668">
        <v>243</v>
      </c>
      <c r="O52" s="668">
        <v>6561</v>
      </c>
      <c r="P52" s="681">
        <v>0.9</v>
      </c>
      <c r="Q52" s="669">
        <v>27</v>
      </c>
    </row>
    <row r="53" spans="1:17" ht="14.4" customHeight="1" x14ac:dyDescent="0.3">
      <c r="A53" s="664" t="s">
        <v>5422</v>
      </c>
      <c r="B53" s="665" t="s">
        <v>5423</v>
      </c>
      <c r="C53" s="665" t="s">
        <v>4224</v>
      </c>
      <c r="D53" s="665" t="s">
        <v>5432</v>
      </c>
      <c r="E53" s="665" t="s">
        <v>5433</v>
      </c>
      <c r="F53" s="668">
        <v>4</v>
      </c>
      <c r="G53" s="668">
        <v>224</v>
      </c>
      <c r="H53" s="668">
        <v>1</v>
      </c>
      <c r="I53" s="668">
        <v>56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5422</v>
      </c>
      <c r="B54" s="665" t="s">
        <v>5423</v>
      </c>
      <c r="C54" s="665" t="s">
        <v>4224</v>
      </c>
      <c r="D54" s="665" t="s">
        <v>5434</v>
      </c>
      <c r="E54" s="665" t="s">
        <v>5435</v>
      </c>
      <c r="F54" s="668">
        <v>167</v>
      </c>
      <c r="G54" s="668">
        <v>4509</v>
      </c>
      <c r="H54" s="668">
        <v>1</v>
      </c>
      <c r="I54" s="668">
        <v>27</v>
      </c>
      <c r="J54" s="668">
        <v>208</v>
      </c>
      <c r="K54" s="668">
        <v>5616</v>
      </c>
      <c r="L54" s="668">
        <v>1.2455089820359282</v>
      </c>
      <c r="M54" s="668">
        <v>27</v>
      </c>
      <c r="N54" s="668">
        <v>182</v>
      </c>
      <c r="O54" s="668">
        <v>4914</v>
      </c>
      <c r="P54" s="681">
        <v>1.0898203592814371</v>
      </c>
      <c r="Q54" s="669">
        <v>27</v>
      </c>
    </row>
    <row r="55" spans="1:17" ht="14.4" customHeight="1" x14ac:dyDescent="0.3">
      <c r="A55" s="664" t="s">
        <v>5422</v>
      </c>
      <c r="B55" s="665" t="s">
        <v>5423</v>
      </c>
      <c r="C55" s="665" t="s">
        <v>4224</v>
      </c>
      <c r="D55" s="665" t="s">
        <v>5436</v>
      </c>
      <c r="E55" s="665" t="s">
        <v>5437</v>
      </c>
      <c r="F55" s="668">
        <v>562</v>
      </c>
      <c r="G55" s="668">
        <v>12364</v>
      </c>
      <c r="H55" s="668">
        <v>1</v>
      </c>
      <c r="I55" s="668">
        <v>22</v>
      </c>
      <c r="J55" s="668">
        <v>606</v>
      </c>
      <c r="K55" s="668">
        <v>13332</v>
      </c>
      <c r="L55" s="668">
        <v>1.0782918149466192</v>
      </c>
      <c r="M55" s="668">
        <v>22</v>
      </c>
      <c r="N55" s="668">
        <v>596</v>
      </c>
      <c r="O55" s="668">
        <v>13112</v>
      </c>
      <c r="P55" s="681">
        <v>1.0604982206405693</v>
      </c>
      <c r="Q55" s="669">
        <v>22</v>
      </c>
    </row>
    <row r="56" spans="1:17" ht="14.4" customHeight="1" x14ac:dyDescent="0.3">
      <c r="A56" s="664" t="s">
        <v>5422</v>
      </c>
      <c r="B56" s="665" t="s">
        <v>5423</v>
      </c>
      <c r="C56" s="665" t="s">
        <v>4224</v>
      </c>
      <c r="D56" s="665" t="s">
        <v>5438</v>
      </c>
      <c r="E56" s="665" t="s">
        <v>5439</v>
      </c>
      <c r="F56" s="668">
        <v>12</v>
      </c>
      <c r="G56" s="668">
        <v>816</v>
      </c>
      <c r="H56" s="668">
        <v>1</v>
      </c>
      <c r="I56" s="668">
        <v>68</v>
      </c>
      <c r="J56" s="668">
        <v>11</v>
      </c>
      <c r="K56" s="668">
        <v>748</v>
      </c>
      <c r="L56" s="668">
        <v>0.91666666666666663</v>
      </c>
      <c r="M56" s="668">
        <v>68</v>
      </c>
      <c r="N56" s="668">
        <v>4</v>
      </c>
      <c r="O56" s="668">
        <v>272</v>
      </c>
      <c r="P56" s="681">
        <v>0.33333333333333331</v>
      </c>
      <c r="Q56" s="669">
        <v>68</v>
      </c>
    </row>
    <row r="57" spans="1:17" ht="14.4" customHeight="1" x14ac:dyDescent="0.3">
      <c r="A57" s="664" t="s">
        <v>5422</v>
      </c>
      <c r="B57" s="665" t="s">
        <v>5423</v>
      </c>
      <c r="C57" s="665" t="s">
        <v>4224</v>
      </c>
      <c r="D57" s="665" t="s">
        <v>5440</v>
      </c>
      <c r="E57" s="665" t="s">
        <v>5441</v>
      </c>
      <c r="F57" s="668">
        <v>8</v>
      </c>
      <c r="G57" s="668">
        <v>496</v>
      </c>
      <c r="H57" s="668">
        <v>1</v>
      </c>
      <c r="I57" s="668">
        <v>62</v>
      </c>
      <c r="J57" s="668">
        <v>9</v>
      </c>
      <c r="K57" s="668">
        <v>558</v>
      </c>
      <c r="L57" s="668">
        <v>1.125</v>
      </c>
      <c r="M57" s="668">
        <v>62</v>
      </c>
      <c r="N57" s="668"/>
      <c r="O57" s="668"/>
      <c r="P57" s="681"/>
      <c r="Q57" s="669"/>
    </row>
    <row r="58" spans="1:17" ht="14.4" customHeight="1" x14ac:dyDescent="0.3">
      <c r="A58" s="664" t="s">
        <v>5422</v>
      </c>
      <c r="B58" s="665" t="s">
        <v>5423</v>
      </c>
      <c r="C58" s="665" t="s">
        <v>4224</v>
      </c>
      <c r="D58" s="665" t="s">
        <v>5442</v>
      </c>
      <c r="E58" s="665" t="s">
        <v>5443</v>
      </c>
      <c r="F58" s="668">
        <v>9</v>
      </c>
      <c r="G58" s="668">
        <v>549</v>
      </c>
      <c r="H58" s="668">
        <v>1</v>
      </c>
      <c r="I58" s="668">
        <v>61</v>
      </c>
      <c r="J58" s="668">
        <v>16</v>
      </c>
      <c r="K58" s="668">
        <v>992</v>
      </c>
      <c r="L58" s="668">
        <v>1.8069216757741349</v>
      </c>
      <c r="M58" s="668">
        <v>62</v>
      </c>
      <c r="N58" s="668">
        <v>15</v>
      </c>
      <c r="O58" s="668">
        <v>930</v>
      </c>
      <c r="P58" s="681">
        <v>1.6939890710382515</v>
      </c>
      <c r="Q58" s="669">
        <v>62</v>
      </c>
    </row>
    <row r="59" spans="1:17" ht="14.4" customHeight="1" x14ac:dyDescent="0.3">
      <c r="A59" s="664" t="s">
        <v>5422</v>
      </c>
      <c r="B59" s="665" t="s">
        <v>5423</v>
      </c>
      <c r="C59" s="665" t="s">
        <v>4224</v>
      </c>
      <c r="D59" s="665" t="s">
        <v>5444</v>
      </c>
      <c r="E59" s="665" t="s">
        <v>5445</v>
      </c>
      <c r="F59" s="668">
        <v>8</v>
      </c>
      <c r="G59" s="668">
        <v>648</v>
      </c>
      <c r="H59" s="668">
        <v>1</v>
      </c>
      <c r="I59" s="668">
        <v>81</v>
      </c>
      <c r="J59" s="668">
        <v>3</v>
      </c>
      <c r="K59" s="668">
        <v>246</v>
      </c>
      <c r="L59" s="668">
        <v>0.37962962962962965</v>
      </c>
      <c r="M59" s="668">
        <v>82</v>
      </c>
      <c r="N59" s="668">
        <v>3</v>
      </c>
      <c r="O59" s="668">
        <v>246</v>
      </c>
      <c r="P59" s="681">
        <v>0.37962962962962965</v>
      </c>
      <c r="Q59" s="669">
        <v>82</v>
      </c>
    </row>
    <row r="60" spans="1:17" ht="14.4" customHeight="1" x14ac:dyDescent="0.3">
      <c r="A60" s="664" t="s">
        <v>5422</v>
      </c>
      <c r="B60" s="665" t="s">
        <v>5423</v>
      </c>
      <c r="C60" s="665" t="s">
        <v>4224</v>
      </c>
      <c r="D60" s="665" t="s">
        <v>5446</v>
      </c>
      <c r="E60" s="665" t="s">
        <v>5447</v>
      </c>
      <c r="F60" s="668">
        <v>20</v>
      </c>
      <c r="G60" s="668">
        <v>19740</v>
      </c>
      <c r="H60" s="668">
        <v>1</v>
      </c>
      <c r="I60" s="668">
        <v>987</v>
      </c>
      <c r="J60" s="668">
        <v>27</v>
      </c>
      <c r="K60" s="668">
        <v>26649</v>
      </c>
      <c r="L60" s="668">
        <v>1.35</v>
      </c>
      <c r="M60" s="668">
        <v>987</v>
      </c>
      <c r="N60" s="668">
        <v>14</v>
      </c>
      <c r="O60" s="668">
        <v>13832</v>
      </c>
      <c r="P60" s="681">
        <v>0.70070921985815604</v>
      </c>
      <c r="Q60" s="669">
        <v>988</v>
      </c>
    </row>
    <row r="61" spans="1:17" ht="14.4" customHeight="1" x14ac:dyDescent="0.3">
      <c r="A61" s="664" t="s">
        <v>5422</v>
      </c>
      <c r="B61" s="665" t="s">
        <v>5423</v>
      </c>
      <c r="C61" s="665" t="s">
        <v>4224</v>
      </c>
      <c r="D61" s="665" t="s">
        <v>5448</v>
      </c>
      <c r="E61" s="665" t="s">
        <v>5449</v>
      </c>
      <c r="F61" s="668"/>
      <c r="G61" s="668"/>
      <c r="H61" s="668"/>
      <c r="I61" s="668"/>
      <c r="J61" s="668"/>
      <c r="K61" s="668"/>
      <c r="L61" s="668"/>
      <c r="M61" s="668"/>
      <c r="N61" s="668">
        <v>2</v>
      </c>
      <c r="O61" s="668">
        <v>382</v>
      </c>
      <c r="P61" s="681"/>
      <c r="Q61" s="669">
        <v>191</v>
      </c>
    </row>
    <row r="62" spans="1:17" ht="14.4" customHeight="1" x14ac:dyDescent="0.3">
      <c r="A62" s="664" t="s">
        <v>5422</v>
      </c>
      <c r="B62" s="665" t="s">
        <v>5423</v>
      </c>
      <c r="C62" s="665" t="s">
        <v>4224</v>
      </c>
      <c r="D62" s="665" t="s">
        <v>5450</v>
      </c>
      <c r="E62" s="665" t="s">
        <v>5451</v>
      </c>
      <c r="F62" s="668"/>
      <c r="G62" s="668"/>
      <c r="H62" s="668"/>
      <c r="I62" s="668"/>
      <c r="J62" s="668">
        <v>1</v>
      </c>
      <c r="K62" s="668">
        <v>63</v>
      </c>
      <c r="L62" s="668"/>
      <c r="M62" s="668">
        <v>63</v>
      </c>
      <c r="N62" s="668">
        <v>1</v>
      </c>
      <c r="O62" s="668">
        <v>63</v>
      </c>
      <c r="P62" s="681"/>
      <c r="Q62" s="669">
        <v>63</v>
      </c>
    </row>
    <row r="63" spans="1:17" ht="14.4" customHeight="1" x14ac:dyDescent="0.3">
      <c r="A63" s="664" t="s">
        <v>5422</v>
      </c>
      <c r="B63" s="665" t="s">
        <v>5423</v>
      </c>
      <c r="C63" s="665" t="s">
        <v>4224</v>
      </c>
      <c r="D63" s="665" t="s">
        <v>5452</v>
      </c>
      <c r="E63" s="665" t="s">
        <v>5453</v>
      </c>
      <c r="F63" s="668">
        <v>6</v>
      </c>
      <c r="G63" s="668">
        <v>102</v>
      </c>
      <c r="H63" s="668">
        <v>1</v>
      </c>
      <c r="I63" s="668">
        <v>17</v>
      </c>
      <c r="J63" s="668">
        <v>4</v>
      </c>
      <c r="K63" s="668">
        <v>68</v>
      </c>
      <c r="L63" s="668">
        <v>0.66666666666666663</v>
      </c>
      <c r="M63" s="668">
        <v>17</v>
      </c>
      <c r="N63" s="668">
        <v>5</v>
      </c>
      <c r="O63" s="668">
        <v>85</v>
      </c>
      <c r="P63" s="681">
        <v>0.83333333333333337</v>
      </c>
      <c r="Q63" s="669">
        <v>17</v>
      </c>
    </row>
    <row r="64" spans="1:17" ht="14.4" customHeight="1" x14ac:dyDescent="0.3">
      <c r="A64" s="664" t="s">
        <v>5422</v>
      </c>
      <c r="B64" s="665" t="s">
        <v>5423</v>
      </c>
      <c r="C64" s="665" t="s">
        <v>4224</v>
      </c>
      <c r="D64" s="665" t="s">
        <v>5454</v>
      </c>
      <c r="E64" s="665" t="s">
        <v>5455</v>
      </c>
      <c r="F64" s="668">
        <v>1</v>
      </c>
      <c r="G64" s="668">
        <v>63</v>
      </c>
      <c r="H64" s="668">
        <v>1</v>
      </c>
      <c r="I64" s="668">
        <v>63</v>
      </c>
      <c r="J64" s="668">
        <v>1</v>
      </c>
      <c r="K64" s="668">
        <v>64</v>
      </c>
      <c r="L64" s="668">
        <v>1.0158730158730158</v>
      </c>
      <c r="M64" s="668">
        <v>64</v>
      </c>
      <c r="N64" s="668">
        <v>1</v>
      </c>
      <c r="O64" s="668">
        <v>64</v>
      </c>
      <c r="P64" s="681">
        <v>1.0158730158730158</v>
      </c>
      <c r="Q64" s="669">
        <v>64</v>
      </c>
    </row>
    <row r="65" spans="1:17" ht="14.4" customHeight="1" x14ac:dyDescent="0.3">
      <c r="A65" s="664" t="s">
        <v>5422</v>
      </c>
      <c r="B65" s="665" t="s">
        <v>5423</v>
      </c>
      <c r="C65" s="665" t="s">
        <v>4224</v>
      </c>
      <c r="D65" s="665" t="s">
        <v>5456</v>
      </c>
      <c r="E65" s="665" t="s">
        <v>5457</v>
      </c>
      <c r="F65" s="668">
        <v>3</v>
      </c>
      <c r="G65" s="668">
        <v>141</v>
      </c>
      <c r="H65" s="668">
        <v>1</v>
      </c>
      <c r="I65" s="668">
        <v>47</v>
      </c>
      <c r="J65" s="668">
        <v>4</v>
      </c>
      <c r="K65" s="668">
        <v>188</v>
      </c>
      <c r="L65" s="668">
        <v>1.3333333333333333</v>
      </c>
      <c r="M65" s="668">
        <v>47</v>
      </c>
      <c r="N65" s="668"/>
      <c r="O65" s="668"/>
      <c r="P65" s="681"/>
      <c r="Q65" s="669"/>
    </row>
    <row r="66" spans="1:17" ht="14.4" customHeight="1" x14ac:dyDescent="0.3">
      <c r="A66" s="664" t="s">
        <v>5422</v>
      </c>
      <c r="B66" s="665" t="s">
        <v>5423</v>
      </c>
      <c r="C66" s="665" t="s">
        <v>4224</v>
      </c>
      <c r="D66" s="665" t="s">
        <v>5458</v>
      </c>
      <c r="E66" s="665" t="s">
        <v>5459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53</v>
      </c>
      <c r="P66" s="681"/>
      <c r="Q66" s="669">
        <v>53</v>
      </c>
    </row>
    <row r="67" spans="1:17" ht="14.4" customHeight="1" x14ac:dyDescent="0.3">
      <c r="A67" s="664" t="s">
        <v>5422</v>
      </c>
      <c r="B67" s="665" t="s">
        <v>5423</v>
      </c>
      <c r="C67" s="665" t="s">
        <v>4224</v>
      </c>
      <c r="D67" s="665" t="s">
        <v>5460</v>
      </c>
      <c r="E67" s="665" t="s">
        <v>5461</v>
      </c>
      <c r="F67" s="668"/>
      <c r="G67" s="668"/>
      <c r="H67" s="668"/>
      <c r="I67" s="668"/>
      <c r="J67" s="668">
        <v>1</v>
      </c>
      <c r="K67" s="668">
        <v>60</v>
      </c>
      <c r="L67" s="668"/>
      <c r="M67" s="668">
        <v>60</v>
      </c>
      <c r="N67" s="668">
        <v>3</v>
      </c>
      <c r="O67" s="668">
        <v>180</v>
      </c>
      <c r="P67" s="681"/>
      <c r="Q67" s="669">
        <v>60</v>
      </c>
    </row>
    <row r="68" spans="1:17" ht="14.4" customHeight="1" x14ac:dyDescent="0.3">
      <c r="A68" s="664" t="s">
        <v>5422</v>
      </c>
      <c r="B68" s="665" t="s">
        <v>5423</v>
      </c>
      <c r="C68" s="665" t="s">
        <v>4224</v>
      </c>
      <c r="D68" s="665" t="s">
        <v>5462</v>
      </c>
      <c r="E68" s="665" t="s">
        <v>5463</v>
      </c>
      <c r="F68" s="668">
        <v>1</v>
      </c>
      <c r="G68" s="668">
        <v>19</v>
      </c>
      <c r="H68" s="668">
        <v>1</v>
      </c>
      <c r="I68" s="668">
        <v>19</v>
      </c>
      <c r="J68" s="668">
        <v>1</v>
      </c>
      <c r="K68" s="668">
        <v>19</v>
      </c>
      <c r="L68" s="668">
        <v>1</v>
      </c>
      <c r="M68" s="668">
        <v>19</v>
      </c>
      <c r="N68" s="668">
        <v>1</v>
      </c>
      <c r="O68" s="668">
        <v>19</v>
      </c>
      <c r="P68" s="681">
        <v>1</v>
      </c>
      <c r="Q68" s="669">
        <v>19</v>
      </c>
    </row>
    <row r="69" spans="1:17" ht="14.4" customHeight="1" x14ac:dyDescent="0.3">
      <c r="A69" s="664" t="s">
        <v>5422</v>
      </c>
      <c r="B69" s="665" t="s">
        <v>5423</v>
      </c>
      <c r="C69" s="665" t="s">
        <v>4224</v>
      </c>
      <c r="D69" s="665" t="s">
        <v>3658</v>
      </c>
      <c r="E69" s="665" t="s">
        <v>5464</v>
      </c>
      <c r="F69" s="668"/>
      <c r="G69" s="668"/>
      <c r="H69" s="668"/>
      <c r="I69" s="668"/>
      <c r="J69" s="668">
        <v>1</v>
      </c>
      <c r="K69" s="668">
        <v>1455</v>
      </c>
      <c r="L69" s="668"/>
      <c r="M69" s="668">
        <v>1455</v>
      </c>
      <c r="N69" s="668"/>
      <c r="O69" s="668"/>
      <c r="P69" s="681"/>
      <c r="Q69" s="669"/>
    </row>
    <row r="70" spans="1:17" ht="14.4" customHeight="1" x14ac:dyDescent="0.3">
      <c r="A70" s="664" t="s">
        <v>5422</v>
      </c>
      <c r="B70" s="665" t="s">
        <v>5423</v>
      </c>
      <c r="C70" s="665" t="s">
        <v>4224</v>
      </c>
      <c r="D70" s="665" t="s">
        <v>5465</v>
      </c>
      <c r="E70" s="665" t="s">
        <v>5466</v>
      </c>
      <c r="F70" s="668"/>
      <c r="G70" s="668"/>
      <c r="H70" s="668"/>
      <c r="I70" s="668"/>
      <c r="J70" s="668">
        <v>1</v>
      </c>
      <c r="K70" s="668">
        <v>462</v>
      </c>
      <c r="L70" s="668"/>
      <c r="M70" s="668">
        <v>462</v>
      </c>
      <c r="N70" s="668"/>
      <c r="O70" s="668"/>
      <c r="P70" s="681"/>
      <c r="Q70" s="669"/>
    </row>
    <row r="71" spans="1:17" ht="14.4" customHeight="1" x14ac:dyDescent="0.3">
      <c r="A71" s="664" t="s">
        <v>5422</v>
      </c>
      <c r="B71" s="665" t="s">
        <v>5423</v>
      </c>
      <c r="C71" s="665" t="s">
        <v>4224</v>
      </c>
      <c r="D71" s="665" t="s">
        <v>5467</v>
      </c>
      <c r="E71" s="665" t="s">
        <v>5468</v>
      </c>
      <c r="F71" s="668"/>
      <c r="G71" s="668"/>
      <c r="H71" s="668"/>
      <c r="I71" s="668"/>
      <c r="J71" s="668">
        <v>1</v>
      </c>
      <c r="K71" s="668">
        <v>312</v>
      </c>
      <c r="L71" s="668"/>
      <c r="M71" s="668">
        <v>312</v>
      </c>
      <c r="N71" s="668"/>
      <c r="O71" s="668"/>
      <c r="P71" s="681"/>
      <c r="Q71" s="669"/>
    </row>
    <row r="72" spans="1:17" ht="14.4" customHeight="1" x14ac:dyDescent="0.3">
      <c r="A72" s="664" t="s">
        <v>5422</v>
      </c>
      <c r="B72" s="665" t="s">
        <v>5423</v>
      </c>
      <c r="C72" s="665" t="s">
        <v>4224</v>
      </c>
      <c r="D72" s="665" t="s">
        <v>5469</v>
      </c>
      <c r="E72" s="665" t="s">
        <v>5470</v>
      </c>
      <c r="F72" s="668">
        <v>10</v>
      </c>
      <c r="G72" s="668">
        <v>8510</v>
      </c>
      <c r="H72" s="668">
        <v>1</v>
      </c>
      <c r="I72" s="668">
        <v>851</v>
      </c>
      <c r="J72" s="668">
        <v>20</v>
      </c>
      <c r="K72" s="668">
        <v>17040</v>
      </c>
      <c r="L72" s="668">
        <v>2.0023501762632199</v>
      </c>
      <c r="M72" s="668">
        <v>852</v>
      </c>
      <c r="N72" s="668">
        <v>14</v>
      </c>
      <c r="O72" s="668">
        <v>11942</v>
      </c>
      <c r="P72" s="681">
        <v>1.4032902467685076</v>
      </c>
      <c r="Q72" s="669">
        <v>853</v>
      </c>
    </row>
    <row r="73" spans="1:17" ht="14.4" customHeight="1" x14ac:dyDescent="0.3">
      <c r="A73" s="664" t="s">
        <v>5422</v>
      </c>
      <c r="B73" s="665" t="s">
        <v>5423</v>
      </c>
      <c r="C73" s="665" t="s">
        <v>4224</v>
      </c>
      <c r="D73" s="665" t="s">
        <v>5471</v>
      </c>
      <c r="E73" s="665" t="s">
        <v>5472</v>
      </c>
      <c r="F73" s="668">
        <v>1</v>
      </c>
      <c r="G73" s="668">
        <v>166</v>
      </c>
      <c r="H73" s="668">
        <v>1</v>
      </c>
      <c r="I73" s="668">
        <v>166</v>
      </c>
      <c r="J73" s="668"/>
      <c r="K73" s="668"/>
      <c r="L73" s="668"/>
      <c r="M73" s="668"/>
      <c r="N73" s="668">
        <v>2</v>
      </c>
      <c r="O73" s="668">
        <v>336</v>
      </c>
      <c r="P73" s="681">
        <v>2.0240963855421685</v>
      </c>
      <c r="Q73" s="669">
        <v>168</v>
      </c>
    </row>
    <row r="74" spans="1:17" ht="14.4" customHeight="1" x14ac:dyDescent="0.3">
      <c r="A74" s="664" t="s">
        <v>5422</v>
      </c>
      <c r="B74" s="665" t="s">
        <v>5423</v>
      </c>
      <c r="C74" s="665" t="s">
        <v>4224</v>
      </c>
      <c r="D74" s="665" t="s">
        <v>5473</v>
      </c>
      <c r="E74" s="665" t="s">
        <v>5474</v>
      </c>
      <c r="F74" s="668">
        <v>1</v>
      </c>
      <c r="G74" s="668">
        <v>165</v>
      </c>
      <c r="H74" s="668">
        <v>1</v>
      </c>
      <c r="I74" s="668">
        <v>165</v>
      </c>
      <c r="J74" s="668"/>
      <c r="K74" s="668"/>
      <c r="L74" s="668"/>
      <c r="M74" s="668"/>
      <c r="N74" s="668">
        <v>2</v>
      </c>
      <c r="O74" s="668">
        <v>334</v>
      </c>
      <c r="P74" s="681">
        <v>2.0242424242424244</v>
      </c>
      <c r="Q74" s="669">
        <v>167</v>
      </c>
    </row>
    <row r="75" spans="1:17" ht="14.4" customHeight="1" x14ac:dyDescent="0.3">
      <c r="A75" s="664" t="s">
        <v>5422</v>
      </c>
      <c r="B75" s="665" t="s">
        <v>5423</v>
      </c>
      <c r="C75" s="665" t="s">
        <v>4224</v>
      </c>
      <c r="D75" s="665" t="s">
        <v>5475</v>
      </c>
      <c r="E75" s="665" t="s">
        <v>5476</v>
      </c>
      <c r="F75" s="668">
        <v>1</v>
      </c>
      <c r="G75" s="668">
        <v>236</v>
      </c>
      <c r="H75" s="668">
        <v>1</v>
      </c>
      <c r="I75" s="668">
        <v>236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5422</v>
      </c>
      <c r="B76" s="665" t="s">
        <v>5423</v>
      </c>
      <c r="C76" s="665" t="s">
        <v>4224</v>
      </c>
      <c r="D76" s="665" t="s">
        <v>5477</v>
      </c>
      <c r="E76" s="665" t="s">
        <v>5478</v>
      </c>
      <c r="F76" s="668"/>
      <c r="G76" s="668"/>
      <c r="H76" s="668"/>
      <c r="I76" s="668"/>
      <c r="J76" s="668"/>
      <c r="K76" s="668"/>
      <c r="L76" s="668"/>
      <c r="M76" s="668"/>
      <c r="N76" s="668">
        <v>2</v>
      </c>
      <c r="O76" s="668">
        <v>348</v>
      </c>
      <c r="P76" s="681"/>
      <c r="Q76" s="669">
        <v>174</v>
      </c>
    </row>
    <row r="77" spans="1:17" ht="14.4" customHeight="1" x14ac:dyDescent="0.3">
      <c r="A77" s="664" t="s">
        <v>5422</v>
      </c>
      <c r="B77" s="665" t="s">
        <v>5423</v>
      </c>
      <c r="C77" s="665" t="s">
        <v>4224</v>
      </c>
      <c r="D77" s="665" t="s">
        <v>5479</v>
      </c>
      <c r="E77" s="665" t="s">
        <v>5480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310</v>
      </c>
      <c r="P77" s="681"/>
      <c r="Q77" s="669">
        <v>310</v>
      </c>
    </row>
    <row r="78" spans="1:17" ht="14.4" customHeight="1" x14ac:dyDescent="0.3">
      <c r="A78" s="664" t="s">
        <v>5422</v>
      </c>
      <c r="B78" s="665" t="s">
        <v>5423</v>
      </c>
      <c r="C78" s="665" t="s">
        <v>4224</v>
      </c>
      <c r="D78" s="665" t="s">
        <v>5481</v>
      </c>
      <c r="E78" s="665" t="s">
        <v>5482</v>
      </c>
      <c r="F78" s="668"/>
      <c r="G78" s="668"/>
      <c r="H78" s="668"/>
      <c r="I78" s="668"/>
      <c r="J78" s="668"/>
      <c r="K78" s="668"/>
      <c r="L78" s="668"/>
      <c r="M78" s="668"/>
      <c r="N78" s="668">
        <v>2</v>
      </c>
      <c r="O78" s="668">
        <v>704</v>
      </c>
      <c r="P78" s="681"/>
      <c r="Q78" s="669">
        <v>352</v>
      </c>
    </row>
    <row r="79" spans="1:17" ht="14.4" customHeight="1" x14ac:dyDescent="0.3">
      <c r="A79" s="664" t="s">
        <v>5422</v>
      </c>
      <c r="B79" s="665" t="s">
        <v>5423</v>
      </c>
      <c r="C79" s="665" t="s">
        <v>4224</v>
      </c>
      <c r="D79" s="665" t="s">
        <v>5483</v>
      </c>
      <c r="E79" s="665" t="s">
        <v>5484</v>
      </c>
      <c r="F79" s="668"/>
      <c r="G79" s="668"/>
      <c r="H79" s="668"/>
      <c r="I79" s="668"/>
      <c r="J79" s="668"/>
      <c r="K79" s="668"/>
      <c r="L79" s="668"/>
      <c r="M79" s="668"/>
      <c r="N79" s="668">
        <v>2</v>
      </c>
      <c r="O79" s="668">
        <v>704</v>
      </c>
      <c r="P79" s="681"/>
      <c r="Q79" s="669">
        <v>352</v>
      </c>
    </row>
    <row r="80" spans="1:17" ht="14.4" customHeight="1" x14ac:dyDescent="0.3">
      <c r="A80" s="664" t="s">
        <v>5422</v>
      </c>
      <c r="B80" s="665" t="s">
        <v>5423</v>
      </c>
      <c r="C80" s="665" t="s">
        <v>4224</v>
      </c>
      <c r="D80" s="665" t="s">
        <v>5485</v>
      </c>
      <c r="E80" s="665" t="s">
        <v>5486</v>
      </c>
      <c r="F80" s="668">
        <v>7</v>
      </c>
      <c r="G80" s="668">
        <v>5481</v>
      </c>
      <c r="H80" s="668">
        <v>1</v>
      </c>
      <c r="I80" s="668">
        <v>783</v>
      </c>
      <c r="J80" s="668">
        <v>27</v>
      </c>
      <c r="K80" s="668">
        <v>21222</v>
      </c>
      <c r="L80" s="668">
        <v>3.8719211822660098</v>
      </c>
      <c r="M80" s="668">
        <v>786</v>
      </c>
      <c r="N80" s="668">
        <v>20</v>
      </c>
      <c r="O80" s="668">
        <v>15740</v>
      </c>
      <c r="P80" s="681">
        <v>2.8717387338076992</v>
      </c>
      <c r="Q80" s="669">
        <v>787</v>
      </c>
    </row>
    <row r="81" spans="1:17" ht="14.4" customHeight="1" x14ac:dyDescent="0.3">
      <c r="A81" s="664" t="s">
        <v>5422</v>
      </c>
      <c r="B81" s="665" t="s">
        <v>5423</v>
      </c>
      <c r="C81" s="665" t="s">
        <v>4224</v>
      </c>
      <c r="D81" s="665" t="s">
        <v>5487</v>
      </c>
      <c r="E81" s="665" t="s">
        <v>5488</v>
      </c>
      <c r="F81" s="668">
        <v>2</v>
      </c>
      <c r="G81" s="668">
        <v>372</v>
      </c>
      <c r="H81" s="668">
        <v>1</v>
      </c>
      <c r="I81" s="668">
        <v>186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5422</v>
      </c>
      <c r="B82" s="665" t="s">
        <v>5423</v>
      </c>
      <c r="C82" s="665" t="s">
        <v>4224</v>
      </c>
      <c r="D82" s="665" t="s">
        <v>5489</v>
      </c>
      <c r="E82" s="665" t="s">
        <v>5490</v>
      </c>
      <c r="F82" s="668">
        <v>1</v>
      </c>
      <c r="G82" s="668">
        <v>227</v>
      </c>
      <c r="H82" s="668">
        <v>1</v>
      </c>
      <c r="I82" s="668">
        <v>227</v>
      </c>
      <c r="J82" s="668">
        <v>1</v>
      </c>
      <c r="K82" s="668">
        <v>228</v>
      </c>
      <c r="L82" s="668">
        <v>1.0044052863436124</v>
      </c>
      <c r="M82" s="668">
        <v>228</v>
      </c>
      <c r="N82" s="668">
        <v>1</v>
      </c>
      <c r="O82" s="668">
        <v>229</v>
      </c>
      <c r="P82" s="681">
        <v>1.0088105726872247</v>
      </c>
      <c r="Q82" s="669">
        <v>229</v>
      </c>
    </row>
    <row r="83" spans="1:17" ht="14.4" customHeight="1" x14ac:dyDescent="0.3">
      <c r="A83" s="664" t="s">
        <v>5422</v>
      </c>
      <c r="B83" s="665" t="s">
        <v>5423</v>
      </c>
      <c r="C83" s="665" t="s">
        <v>4224</v>
      </c>
      <c r="D83" s="665" t="s">
        <v>5491</v>
      </c>
      <c r="E83" s="665" t="s">
        <v>5492</v>
      </c>
      <c r="F83" s="668">
        <v>1</v>
      </c>
      <c r="G83" s="668">
        <v>560</v>
      </c>
      <c r="H83" s="668">
        <v>1</v>
      </c>
      <c r="I83" s="668">
        <v>560</v>
      </c>
      <c r="J83" s="668">
        <v>1</v>
      </c>
      <c r="K83" s="668">
        <v>561</v>
      </c>
      <c r="L83" s="668">
        <v>1.0017857142857143</v>
      </c>
      <c r="M83" s="668">
        <v>561</v>
      </c>
      <c r="N83" s="668"/>
      <c r="O83" s="668"/>
      <c r="P83" s="681"/>
      <c r="Q83" s="669"/>
    </row>
    <row r="84" spans="1:17" ht="14.4" customHeight="1" x14ac:dyDescent="0.3">
      <c r="A84" s="664" t="s">
        <v>5422</v>
      </c>
      <c r="B84" s="665" t="s">
        <v>5423</v>
      </c>
      <c r="C84" s="665" t="s">
        <v>4224</v>
      </c>
      <c r="D84" s="665" t="s">
        <v>5493</v>
      </c>
      <c r="E84" s="665" t="s">
        <v>5494</v>
      </c>
      <c r="F84" s="668">
        <v>2</v>
      </c>
      <c r="G84" s="668">
        <v>1878</v>
      </c>
      <c r="H84" s="668">
        <v>1</v>
      </c>
      <c r="I84" s="668">
        <v>939</v>
      </c>
      <c r="J84" s="668">
        <v>1</v>
      </c>
      <c r="K84" s="668">
        <v>940</v>
      </c>
      <c r="L84" s="668">
        <v>0.50053248136315232</v>
      </c>
      <c r="M84" s="668">
        <v>940</v>
      </c>
      <c r="N84" s="668"/>
      <c r="O84" s="668"/>
      <c r="P84" s="681"/>
      <c r="Q84" s="669"/>
    </row>
    <row r="85" spans="1:17" ht="14.4" customHeight="1" x14ac:dyDescent="0.3">
      <c r="A85" s="664" t="s">
        <v>5422</v>
      </c>
      <c r="B85" s="665" t="s">
        <v>5423</v>
      </c>
      <c r="C85" s="665" t="s">
        <v>4224</v>
      </c>
      <c r="D85" s="665" t="s">
        <v>5495</v>
      </c>
      <c r="E85" s="665" t="s">
        <v>5496</v>
      </c>
      <c r="F85" s="668"/>
      <c r="G85" s="668"/>
      <c r="H85" s="668"/>
      <c r="I85" s="668"/>
      <c r="J85" s="668"/>
      <c r="K85" s="668"/>
      <c r="L85" s="668"/>
      <c r="M85" s="668"/>
      <c r="N85" s="668">
        <v>3</v>
      </c>
      <c r="O85" s="668">
        <v>267</v>
      </c>
      <c r="P85" s="681"/>
      <c r="Q85" s="669">
        <v>89</v>
      </c>
    </row>
    <row r="86" spans="1:17" ht="14.4" customHeight="1" x14ac:dyDescent="0.3">
      <c r="A86" s="664" t="s">
        <v>5422</v>
      </c>
      <c r="B86" s="665" t="s">
        <v>5423</v>
      </c>
      <c r="C86" s="665" t="s">
        <v>4224</v>
      </c>
      <c r="D86" s="665" t="s">
        <v>5497</v>
      </c>
      <c r="E86" s="665" t="s">
        <v>5498</v>
      </c>
      <c r="F86" s="668">
        <v>563</v>
      </c>
      <c r="G86" s="668">
        <v>16327</v>
      </c>
      <c r="H86" s="668">
        <v>1</v>
      </c>
      <c r="I86" s="668">
        <v>29</v>
      </c>
      <c r="J86" s="668">
        <v>608</v>
      </c>
      <c r="K86" s="668">
        <v>18240</v>
      </c>
      <c r="L86" s="668">
        <v>1.1171678814234092</v>
      </c>
      <c r="M86" s="668">
        <v>30</v>
      </c>
      <c r="N86" s="668">
        <v>599</v>
      </c>
      <c r="O86" s="668">
        <v>17970</v>
      </c>
      <c r="P86" s="681">
        <v>1.1006308568628651</v>
      </c>
      <c r="Q86" s="669">
        <v>30</v>
      </c>
    </row>
    <row r="87" spans="1:17" ht="14.4" customHeight="1" x14ac:dyDescent="0.3">
      <c r="A87" s="664" t="s">
        <v>5422</v>
      </c>
      <c r="B87" s="665" t="s">
        <v>5423</v>
      </c>
      <c r="C87" s="665" t="s">
        <v>4224</v>
      </c>
      <c r="D87" s="665" t="s">
        <v>5499</v>
      </c>
      <c r="E87" s="665" t="s">
        <v>5500</v>
      </c>
      <c r="F87" s="668"/>
      <c r="G87" s="668"/>
      <c r="H87" s="668"/>
      <c r="I87" s="668"/>
      <c r="J87" s="668">
        <v>1</v>
      </c>
      <c r="K87" s="668">
        <v>50</v>
      </c>
      <c r="L87" s="668"/>
      <c r="M87" s="668">
        <v>50</v>
      </c>
      <c r="N87" s="668">
        <v>3</v>
      </c>
      <c r="O87" s="668">
        <v>150</v>
      </c>
      <c r="P87" s="681"/>
      <c r="Q87" s="669">
        <v>50</v>
      </c>
    </row>
    <row r="88" spans="1:17" ht="14.4" customHeight="1" x14ac:dyDescent="0.3">
      <c r="A88" s="664" t="s">
        <v>5422</v>
      </c>
      <c r="B88" s="665" t="s">
        <v>5423</v>
      </c>
      <c r="C88" s="665" t="s">
        <v>4224</v>
      </c>
      <c r="D88" s="665" t="s">
        <v>5501</v>
      </c>
      <c r="E88" s="665" t="s">
        <v>5502</v>
      </c>
      <c r="F88" s="668">
        <v>7</v>
      </c>
      <c r="G88" s="668">
        <v>84</v>
      </c>
      <c r="H88" s="668">
        <v>1</v>
      </c>
      <c r="I88" s="668">
        <v>12</v>
      </c>
      <c r="J88" s="668">
        <v>11</v>
      </c>
      <c r="K88" s="668">
        <v>132</v>
      </c>
      <c r="L88" s="668">
        <v>1.5714285714285714</v>
      </c>
      <c r="M88" s="668">
        <v>12</v>
      </c>
      <c r="N88" s="668">
        <v>11</v>
      </c>
      <c r="O88" s="668">
        <v>132</v>
      </c>
      <c r="P88" s="681">
        <v>1.5714285714285714</v>
      </c>
      <c r="Q88" s="669">
        <v>12</v>
      </c>
    </row>
    <row r="89" spans="1:17" ht="14.4" customHeight="1" x14ac:dyDescent="0.3">
      <c r="A89" s="664" t="s">
        <v>5422</v>
      </c>
      <c r="B89" s="665" t="s">
        <v>5423</v>
      </c>
      <c r="C89" s="665" t="s">
        <v>4224</v>
      </c>
      <c r="D89" s="665" t="s">
        <v>5503</v>
      </c>
      <c r="E89" s="665" t="s">
        <v>5504</v>
      </c>
      <c r="F89" s="668">
        <v>2</v>
      </c>
      <c r="G89" s="668">
        <v>362</v>
      </c>
      <c r="H89" s="668">
        <v>1</v>
      </c>
      <c r="I89" s="668">
        <v>181</v>
      </c>
      <c r="J89" s="668">
        <v>2</v>
      </c>
      <c r="K89" s="668">
        <v>364</v>
      </c>
      <c r="L89" s="668">
        <v>1.0055248618784531</v>
      </c>
      <c r="M89" s="668">
        <v>182</v>
      </c>
      <c r="N89" s="668"/>
      <c r="O89" s="668"/>
      <c r="P89" s="681"/>
      <c r="Q89" s="669"/>
    </row>
    <row r="90" spans="1:17" ht="14.4" customHeight="1" x14ac:dyDescent="0.3">
      <c r="A90" s="664" t="s">
        <v>5422</v>
      </c>
      <c r="B90" s="665" t="s">
        <v>5423</v>
      </c>
      <c r="C90" s="665" t="s">
        <v>4224</v>
      </c>
      <c r="D90" s="665" t="s">
        <v>5505</v>
      </c>
      <c r="E90" s="665" t="s">
        <v>5506</v>
      </c>
      <c r="F90" s="668">
        <v>22</v>
      </c>
      <c r="G90" s="668">
        <v>1562</v>
      </c>
      <c r="H90" s="668">
        <v>1</v>
      </c>
      <c r="I90" s="668">
        <v>71</v>
      </c>
      <c r="J90" s="668">
        <v>9</v>
      </c>
      <c r="K90" s="668">
        <v>648</v>
      </c>
      <c r="L90" s="668">
        <v>0.41485275288092188</v>
      </c>
      <c r="M90" s="668">
        <v>72</v>
      </c>
      <c r="N90" s="668">
        <v>3</v>
      </c>
      <c r="O90" s="668">
        <v>219</v>
      </c>
      <c r="P90" s="681">
        <v>0.14020486555697823</v>
      </c>
      <c r="Q90" s="669">
        <v>73</v>
      </c>
    </row>
    <row r="91" spans="1:17" ht="14.4" customHeight="1" x14ac:dyDescent="0.3">
      <c r="A91" s="664" t="s">
        <v>5422</v>
      </c>
      <c r="B91" s="665" t="s">
        <v>5423</v>
      </c>
      <c r="C91" s="665" t="s">
        <v>4224</v>
      </c>
      <c r="D91" s="665" t="s">
        <v>5507</v>
      </c>
      <c r="E91" s="665" t="s">
        <v>5508</v>
      </c>
      <c r="F91" s="668">
        <v>1</v>
      </c>
      <c r="G91" s="668">
        <v>182</v>
      </c>
      <c r="H91" s="668">
        <v>1</v>
      </c>
      <c r="I91" s="668">
        <v>182</v>
      </c>
      <c r="J91" s="668">
        <v>2</v>
      </c>
      <c r="K91" s="668">
        <v>366</v>
      </c>
      <c r="L91" s="668">
        <v>2.0109890109890109</v>
      </c>
      <c r="M91" s="668">
        <v>183</v>
      </c>
      <c r="N91" s="668"/>
      <c r="O91" s="668"/>
      <c r="P91" s="681"/>
      <c r="Q91" s="669"/>
    </row>
    <row r="92" spans="1:17" ht="14.4" customHeight="1" x14ac:dyDescent="0.3">
      <c r="A92" s="664" t="s">
        <v>5422</v>
      </c>
      <c r="B92" s="665" t="s">
        <v>5423</v>
      </c>
      <c r="C92" s="665" t="s">
        <v>4224</v>
      </c>
      <c r="D92" s="665" t="s">
        <v>5373</v>
      </c>
      <c r="E92" s="665" t="s">
        <v>5374</v>
      </c>
      <c r="F92" s="668"/>
      <c r="G92" s="668"/>
      <c r="H92" s="668"/>
      <c r="I92" s="668"/>
      <c r="J92" s="668"/>
      <c r="K92" s="668"/>
      <c r="L92" s="668"/>
      <c r="M92" s="668"/>
      <c r="N92" s="668">
        <v>2</v>
      </c>
      <c r="O92" s="668">
        <v>2566</v>
      </c>
      <c r="P92" s="681"/>
      <c r="Q92" s="669">
        <v>1283</v>
      </c>
    </row>
    <row r="93" spans="1:17" ht="14.4" customHeight="1" x14ac:dyDescent="0.3">
      <c r="A93" s="664" t="s">
        <v>5422</v>
      </c>
      <c r="B93" s="665" t="s">
        <v>5423</v>
      </c>
      <c r="C93" s="665" t="s">
        <v>4224</v>
      </c>
      <c r="D93" s="665" t="s">
        <v>5509</v>
      </c>
      <c r="E93" s="665" t="s">
        <v>5510</v>
      </c>
      <c r="F93" s="668">
        <v>588</v>
      </c>
      <c r="G93" s="668">
        <v>86436</v>
      </c>
      <c r="H93" s="668">
        <v>1</v>
      </c>
      <c r="I93" s="668">
        <v>147</v>
      </c>
      <c r="J93" s="668">
        <v>646</v>
      </c>
      <c r="K93" s="668">
        <v>95608</v>
      </c>
      <c r="L93" s="668">
        <v>1.1061131935767505</v>
      </c>
      <c r="M93" s="668">
        <v>148</v>
      </c>
      <c r="N93" s="668">
        <v>682</v>
      </c>
      <c r="O93" s="668">
        <v>101618</v>
      </c>
      <c r="P93" s="681">
        <v>1.1756444074228332</v>
      </c>
      <c r="Q93" s="669">
        <v>149</v>
      </c>
    </row>
    <row r="94" spans="1:17" ht="14.4" customHeight="1" x14ac:dyDescent="0.3">
      <c r="A94" s="664" t="s">
        <v>5422</v>
      </c>
      <c r="B94" s="665" t="s">
        <v>5423</v>
      </c>
      <c r="C94" s="665" t="s">
        <v>4224</v>
      </c>
      <c r="D94" s="665" t="s">
        <v>5511</v>
      </c>
      <c r="E94" s="665" t="s">
        <v>5512</v>
      </c>
      <c r="F94" s="668">
        <v>590</v>
      </c>
      <c r="G94" s="668">
        <v>17110</v>
      </c>
      <c r="H94" s="668">
        <v>1</v>
      </c>
      <c r="I94" s="668">
        <v>29</v>
      </c>
      <c r="J94" s="668">
        <v>630</v>
      </c>
      <c r="K94" s="668">
        <v>18900</v>
      </c>
      <c r="L94" s="668">
        <v>1.1046171829339568</v>
      </c>
      <c r="M94" s="668">
        <v>30</v>
      </c>
      <c r="N94" s="668">
        <v>620</v>
      </c>
      <c r="O94" s="668">
        <v>18600</v>
      </c>
      <c r="P94" s="681">
        <v>1.0870835768556399</v>
      </c>
      <c r="Q94" s="669">
        <v>30</v>
      </c>
    </row>
    <row r="95" spans="1:17" ht="14.4" customHeight="1" x14ac:dyDescent="0.3">
      <c r="A95" s="664" t="s">
        <v>5422</v>
      </c>
      <c r="B95" s="665" t="s">
        <v>5423</v>
      </c>
      <c r="C95" s="665" t="s">
        <v>4224</v>
      </c>
      <c r="D95" s="665" t="s">
        <v>5513</v>
      </c>
      <c r="E95" s="665" t="s">
        <v>5514</v>
      </c>
      <c r="F95" s="668">
        <v>161</v>
      </c>
      <c r="G95" s="668">
        <v>4991</v>
      </c>
      <c r="H95" s="668">
        <v>1</v>
      </c>
      <c r="I95" s="668">
        <v>31</v>
      </c>
      <c r="J95" s="668">
        <v>206</v>
      </c>
      <c r="K95" s="668">
        <v>6386</v>
      </c>
      <c r="L95" s="668">
        <v>1.2795031055900621</v>
      </c>
      <c r="M95" s="668">
        <v>31</v>
      </c>
      <c r="N95" s="668">
        <v>175</v>
      </c>
      <c r="O95" s="668">
        <v>5425</v>
      </c>
      <c r="P95" s="681">
        <v>1.0869565217391304</v>
      </c>
      <c r="Q95" s="669">
        <v>31</v>
      </c>
    </row>
    <row r="96" spans="1:17" ht="14.4" customHeight="1" x14ac:dyDescent="0.3">
      <c r="A96" s="664" t="s">
        <v>5422</v>
      </c>
      <c r="B96" s="665" t="s">
        <v>5423</v>
      </c>
      <c r="C96" s="665" t="s">
        <v>4224</v>
      </c>
      <c r="D96" s="665" t="s">
        <v>5515</v>
      </c>
      <c r="E96" s="665" t="s">
        <v>5516</v>
      </c>
      <c r="F96" s="668">
        <v>182</v>
      </c>
      <c r="G96" s="668">
        <v>4914</v>
      </c>
      <c r="H96" s="668">
        <v>1</v>
      </c>
      <c r="I96" s="668">
        <v>27</v>
      </c>
      <c r="J96" s="668">
        <v>221</v>
      </c>
      <c r="K96" s="668">
        <v>5967</v>
      </c>
      <c r="L96" s="668">
        <v>1.2142857142857142</v>
      </c>
      <c r="M96" s="668">
        <v>27</v>
      </c>
      <c r="N96" s="668">
        <v>193</v>
      </c>
      <c r="O96" s="668">
        <v>5211</v>
      </c>
      <c r="P96" s="681">
        <v>1.0604395604395604</v>
      </c>
      <c r="Q96" s="669">
        <v>27</v>
      </c>
    </row>
    <row r="97" spans="1:17" ht="14.4" customHeight="1" x14ac:dyDescent="0.3">
      <c r="A97" s="664" t="s">
        <v>5422</v>
      </c>
      <c r="B97" s="665" t="s">
        <v>5423</v>
      </c>
      <c r="C97" s="665" t="s">
        <v>4224</v>
      </c>
      <c r="D97" s="665" t="s">
        <v>5517</v>
      </c>
      <c r="E97" s="665" t="s">
        <v>5518</v>
      </c>
      <c r="F97" s="668"/>
      <c r="G97" s="668"/>
      <c r="H97" s="668"/>
      <c r="I97" s="668"/>
      <c r="J97" s="668">
        <v>2</v>
      </c>
      <c r="K97" s="668">
        <v>510</v>
      </c>
      <c r="L97" s="668"/>
      <c r="M97" s="668">
        <v>255</v>
      </c>
      <c r="N97" s="668"/>
      <c r="O97" s="668"/>
      <c r="P97" s="681"/>
      <c r="Q97" s="669"/>
    </row>
    <row r="98" spans="1:17" ht="14.4" customHeight="1" x14ac:dyDescent="0.3">
      <c r="A98" s="664" t="s">
        <v>5422</v>
      </c>
      <c r="B98" s="665" t="s">
        <v>5423</v>
      </c>
      <c r="C98" s="665" t="s">
        <v>4224</v>
      </c>
      <c r="D98" s="665" t="s">
        <v>5519</v>
      </c>
      <c r="E98" s="665" t="s">
        <v>5520</v>
      </c>
      <c r="F98" s="668">
        <v>11</v>
      </c>
      <c r="G98" s="668">
        <v>242</v>
      </c>
      <c r="H98" s="668">
        <v>1</v>
      </c>
      <c r="I98" s="668">
        <v>22</v>
      </c>
      <c r="J98" s="668">
        <v>3</v>
      </c>
      <c r="K98" s="668">
        <v>66</v>
      </c>
      <c r="L98" s="668">
        <v>0.27272727272727271</v>
      </c>
      <c r="M98" s="668">
        <v>22</v>
      </c>
      <c r="N98" s="668">
        <v>2</v>
      </c>
      <c r="O98" s="668">
        <v>44</v>
      </c>
      <c r="P98" s="681">
        <v>0.18181818181818182</v>
      </c>
      <c r="Q98" s="669">
        <v>22</v>
      </c>
    </row>
    <row r="99" spans="1:17" ht="14.4" customHeight="1" x14ac:dyDescent="0.3">
      <c r="A99" s="664" t="s">
        <v>5422</v>
      </c>
      <c r="B99" s="665" t="s">
        <v>5423</v>
      </c>
      <c r="C99" s="665" t="s">
        <v>4224</v>
      </c>
      <c r="D99" s="665" t="s">
        <v>5521</v>
      </c>
      <c r="E99" s="665" t="s">
        <v>5522</v>
      </c>
      <c r="F99" s="668">
        <v>261</v>
      </c>
      <c r="G99" s="668">
        <v>6525</v>
      </c>
      <c r="H99" s="668">
        <v>1</v>
      </c>
      <c r="I99" s="668">
        <v>25</v>
      </c>
      <c r="J99" s="668">
        <v>243</v>
      </c>
      <c r="K99" s="668">
        <v>6075</v>
      </c>
      <c r="L99" s="668">
        <v>0.93103448275862066</v>
      </c>
      <c r="M99" s="668">
        <v>25</v>
      </c>
      <c r="N99" s="668">
        <v>239</v>
      </c>
      <c r="O99" s="668">
        <v>5975</v>
      </c>
      <c r="P99" s="681">
        <v>0.91570881226053635</v>
      </c>
      <c r="Q99" s="669">
        <v>25</v>
      </c>
    </row>
    <row r="100" spans="1:17" ht="14.4" customHeight="1" x14ac:dyDescent="0.3">
      <c r="A100" s="664" t="s">
        <v>5422</v>
      </c>
      <c r="B100" s="665" t="s">
        <v>5423</v>
      </c>
      <c r="C100" s="665" t="s">
        <v>4224</v>
      </c>
      <c r="D100" s="665" t="s">
        <v>5523</v>
      </c>
      <c r="E100" s="665" t="s">
        <v>5524</v>
      </c>
      <c r="F100" s="668">
        <v>6</v>
      </c>
      <c r="G100" s="668">
        <v>198</v>
      </c>
      <c r="H100" s="668">
        <v>1</v>
      </c>
      <c r="I100" s="668">
        <v>33</v>
      </c>
      <c r="J100" s="668">
        <v>10</v>
      </c>
      <c r="K100" s="668">
        <v>330</v>
      </c>
      <c r="L100" s="668">
        <v>1.6666666666666667</v>
      </c>
      <c r="M100" s="668">
        <v>33</v>
      </c>
      <c r="N100" s="668">
        <v>5</v>
      </c>
      <c r="O100" s="668">
        <v>165</v>
      </c>
      <c r="P100" s="681">
        <v>0.83333333333333337</v>
      </c>
      <c r="Q100" s="669">
        <v>33</v>
      </c>
    </row>
    <row r="101" spans="1:17" ht="14.4" customHeight="1" x14ac:dyDescent="0.3">
      <c r="A101" s="664" t="s">
        <v>5422</v>
      </c>
      <c r="B101" s="665" t="s">
        <v>5423</v>
      </c>
      <c r="C101" s="665" t="s">
        <v>4224</v>
      </c>
      <c r="D101" s="665" t="s">
        <v>5525</v>
      </c>
      <c r="E101" s="665" t="s">
        <v>5526</v>
      </c>
      <c r="F101" s="668">
        <v>1</v>
      </c>
      <c r="G101" s="668">
        <v>204</v>
      </c>
      <c r="H101" s="668">
        <v>1</v>
      </c>
      <c r="I101" s="668">
        <v>204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5422</v>
      </c>
      <c r="B102" s="665" t="s">
        <v>5423</v>
      </c>
      <c r="C102" s="665" t="s">
        <v>4224</v>
      </c>
      <c r="D102" s="665" t="s">
        <v>5527</v>
      </c>
      <c r="E102" s="665" t="s">
        <v>5528</v>
      </c>
      <c r="F102" s="668">
        <v>2</v>
      </c>
      <c r="G102" s="668">
        <v>52</v>
      </c>
      <c r="H102" s="668">
        <v>1</v>
      </c>
      <c r="I102" s="668">
        <v>26</v>
      </c>
      <c r="J102" s="668">
        <v>3</v>
      </c>
      <c r="K102" s="668">
        <v>78</v>
      </c>
      <c r="L102" s="668">
        <v>1.5</v>
      </c>
      <c r="M102" s="668">
        <v>26</v>
      </c>
      <c r="N102" s="668">
        <v>1</v>
      </c>
      <c r="O102" s="668">
        <v>26</v>
      </c>
      <c r="P102" s="681">
        <v>0.5</v>
      </c>
      <c r="Q102" s="669">
        <v>26</v>
      </c>
    </row>
    <row r="103" spans="1:17" ht="14.4" customHeight="1" x14ac:dyDescent="0.3">
      <c r="A103" s="664" t="s">
        <v>5422</v>
      </c>
      <c r="B103" s="665" t="s">
        <v>5423</v>
      </c>
      <c r="C103" s="665" t="s">
        <v>4224</v>
      </c>
      <c r="D103" s="665" t="s">
        <v>5529</v>
      </c>
      <c r="E103" s="665" t="s">
        <v>5530</v>
      </c>
      <c r="F103" s="668">
        <v>76</v>
      </c>
      <c r="G103" s="668">
        <v>6384</v>
      </c>
      <c r="H103" s="668">
        <v>1</v>
      </c>
      <c r="I103" s="668">
        <v>84</v>
      </c>
      <c r="J103" s="668">
        <v>137</v>
      </c>
      <c r="K103" s="668">
        <v>11508</v>
      </c>
      <c r="L103" s="668">
        <v>1.8026315789473684</v>
      </c>
      <c r="M103" s="668">
        <v>84</v>
      </c>
      <c r="N103" s="668">
        <v>96</v>
      </c>
      <c r="O103" s="668">
        <v>8064</v>
      </c>
      <c r="P103" s="681">
        <v>1.263157894736842</v>
      </c>
      <c r="Q103" s="669">
        <v>84</v>
      </c>
    </row>
    <row r="104" spans="1:17" ht="14.4" customHeight="1" x14ac:dyDescent="0.3">
      <c r="A104" s="664" t="s">
        <v>5422</v>
      </c>
      <c r="B104" s="665" t="s">
        <v>5423</v>
      </c>
      <c r="C104" s="665" t="s">
        <v>4224</v>
      </c>
      <c r="D104" s="665" t="s">
        <v>5531</v>
      </c>
      <c r="E104" s="665" t="s">
        <v>5532</v>
      </c>
      <c r="F104" s="668">
        <v>2</v>
      </c>
      <c r="G104" s="668">
        <v>348</v>
      </c>
      <c r="H104" s="668">
        <v>1</v>
      </c>
      <c r="I104" s="668">
        <v>174</v>
      </c>
      <c r="J104" s="668">
        <v>4</v>
      </c>
      <c r="K104" s="668">
        <v>700</v>
      </c>
      <c r="L104" s="668">
        <v>2.0114942528735633</v>
      </c>
      <c r="M104" s="668">
        <v>175</v>
      </c>
      <c r="N104" s="668">
        <v>2</v>
      </c>
      <c r="O104" s="668">
        <v>352</v>
      </c>
      <c r="P104" s="681">
        <v>1.0114942528735633</v>
      </c>
      <c r="Q104" s="669">
        <v>176</v>
      </c>
    </row>
    <row r="105" spans="1:17" ht="14.4" customHeight="1" x14ac:dyDescent="0.3">
      <c r="A105" s="664" t="s">
        <v>5422</v>
      </c>
      <c r="B105" s="665" t="s">
        <v>5423</v>
      </c>
      <c r="C105" s="665" t="s">
        <v>4224</v>
      </c>
      <c r="D105" s="665" t="s">
        <v>5533</v>
      </c>
      <c r="E105" s="665" t="s">
        <v>5534</v>
      </c>
      <c r="F105" s="668">
        <v>1</v>
      </c>
      <c r="G105" s="668">
        <v>250</v>
      </c>
      <c r="H105" s="668">
        <v>1</v>
      </c>
      <c r="I105" s="668">
        <v>250</v>
      </c>
      <c r="J105" s="668">
        <v>1</v>
      </c>
      <c r="K105" s="668">
        <v>252</v>
      </c>
      <c r="L105" s="668">
        <v>1.008</v>
      </c>
      <c r="M105" s="668">
        <v>252</v>
      </c>
      <c r="N105" s="668">
        <v>1</v>
      </c>
      <c r="O105" s="668">
        <v>253</v>
      </c>
      <c r="P105" s="681">
        <v>1.012</v>
      </c>
      <c r="Q105" s="669">
        <v>253</v>
      </c>
    </row>
    <row r="106" spans="1:17" ht="14.4" customHeight="1" x14ac:dyDescent="0.3">
      <c r="A106" s="664" t="s">
        <v>5422</v>
      </c>
      <c r="B106" s="665" t="s">
        <v>5423</v>
      </c>
      <c r="C106" s="665" t="s">
        <v>4224</v>
      </c>
      <c r="D106" s="665" t="s">
        <v>5535</v>
      </c>
      <c r="E106" s="665" t="s">
        <v>5536</v>
      </c>
      <c r="F106" s="668">
        <v>38</v>
      </c>
      <c r="G106" s="668">
        <v>570</v>
      </c>
      <c r="H106" s="668">
        <v>1</v>
      </c>
      <c r="I106" s="668">
        <v>15</v>
      </c>
      <c r="J106" s="668">
        <v>30</v>
      </c>
      <c r="K106" s="668">
        <v>450</v>
      </c>
      <c r="L106" s="668">
        <v>0.78947368421052633</v>
      </c>
      <c r="M106" s="668">
        <v>15</v>
      </c>
      <c r="N106" s="668">
        <v>32</v>
      </c>
      <c r="O106" s="668">
        <v>480</v>
      </c>
      <c r="P106" s="681">
        <v>0.84210526315789469</v>
      </c>
      <c r="Q106" s="669">
        <v>15</v>
      </c>
    </row>
    <row r="107" spans="1:17" ht="14.4" customHeight="1" x14ac:dyDescent="0.3">
      <c r="A107" s="664" t="s">
        <v>5422</v>
      </c>
      <c r="B107" s="665" t="s">
        <v>5423</v>
      </c>
      <c r="C107" s="665" t="s">
        <v>4224</v>
      </c>
      <c r="D107" s="665" t="s">
        <v>5537</v>
      </c>
      <c r="E107" s="665" t="s">
        <v>5538</v>
      </c>
      <c r="F107" s="668">
        <v>97</v>
      </c>
      <c r="G107" s="668">
        <v>2231</v>
      </c>
      <c r="H107" s="668">
        <v>1</v>
      </c>
      <c r="I107" s="668">
        <v>23</v>
      </c>
      <c r="J107" s="668">
        <v>79</v>
      </c>
      <c r="K107" s="668">
        <v>1817</v>
      </c>
      <c r="L107" s="668">
        <v>0.81443298969072164</v>
      </c>
      <c r="M107" s="668">
        <v>23</v>
      </c>
      <c r="N107" s="668">
        <v>64</v>
      </c>
      <c r="O107" s="668">
        <v>1472</v>
      </c>
      <c r="P107" s="681">
        <v>0.65979381443298968</v>
      </c>
      <c r="Q107" s="669">
        <v>23</v>
      </c>
    </row>
    <row r="108" spans="1:17" ht="14.4" customHeight="1" x14ac:dyDescent="0.3">
      <c r="A108" s="664" t="s">
        <v>5422</v>
      </c>
      <c r="B108" s="665" t="s">
        <v>5423</v>
      </c>
      <c r="C108" s="665" t="s">
        <v>4224</v>
      </c>
      <c r="D108" s="665" t="s">
        <v>5539</v>
      </c>
      <c r="E108" s="665" t="s">
        <v>5540</v>
      </c>
      <c r="F108" s="668">
        <v>1</v>
      </c>
      <c r="G108" s="668">
        <v>249</v>
      </c>
      <c r="H108" s="668">
        <v>1</v>
      </c>
      <c r="I108" s="668">
        <v>249</v>
      </c>
      <c r="J108" s="668">
        <v>1</v>
      </c>
      <c r="K108" s="668">
        <v>251</v>
      </c>
      <c r="L108" s="668">
        <v>1.0080321285140563</v>
      </c>
      <c r="M108" s="668">
        <v>251</v>
      </c>
      <c r="N108" s="668">
        <v>1</v>
      </c>
      <c r="O108" s="668">
        <v>252</v>
      </c>
      <c r="P108" s="681">
        <v>1.0120481927710843</v>
      </c>
      <c r="Q108" s="669">
        <v>252</v>
      </c>
    </row>
    <row r="109" spans="1:17" ht="14.4" customHeight="1" x14ac:dyDescent="0.3">
      <c r="A109" s="664" t="s">
        <v>5422</v>
      </c>
      <c r="B109" s="665" t="s">
        <v>5423</v>
      </c>
      <c r="C109" s="665" t="s">
        <v>4224</v>
      </c>
      <c r="D109" s="665" t="s">
        <v>5541</v>
      </c>
      <c r="E109" s="665" t="s">
        <v>5542</v>
      </c>
      <c r="F109" s="668">
        <v>105</v>
      </c>
      <c r="G109" s="668">
        <v>3885</v>
      </c>
      <c r="H109" s="668">
        <v>1</v>
      </c>
      <c r="I109" s="668">
        <v>37</v>
      </c>
      <c r="J109" s="668">
        <v>86</v>
      </c>
      <c r="K109" s="668">
        <v>3182</v>
      </c>
      <c r="L109" s="668">
        <v>0.81904761904761902</v>
      </c>
      <c r="M109" s="668">
        <v>37</v>
      </c>
      <c r="N109" s="668">
        <v>115</v>
      </c>
      <c r="O109" s="668">
        <v>4255</v>
      </c>
      <c r="P109" s="681">
        <v>1.0952380952380953</v>
      </c>
      <c r="Q109" s="669">
        <v>37</v>
      </c>
    </row>
    <row r="110" spans="1:17" ht="14.4" customHeight="1" x14ac:dyDescent="0.3">
      <c r="A110" s="664" t="s">
        <v>5422</v>
      </c>
      <c r="B110" s="665" t="s">
        <v>5423</v>
      </c>
      <c r="C110" s="665" t="s">
        <v>4224</v>
      </c>
      <c r="D110" s="665" t="s">
        <v>5543</v>
      </c>
      <c r="E110" s="665" t="s">
        <v>5544</v>
      </c>
      <c r="F110" s="668">
        <v>74</v>
      </c>
      <c r="G110" s="668">
        <v>1702</v>
      </c>
      <c r="H110" s="668">
        <v>1</v>
      </c>
      <c r="I110" s="668">
        <v>23</v>
      </c>
      <c r="J110" s="668">
        <v>93</v>
      </c>
      <c r="K110" s="668">
        <v>2139</v>
      </c>
      <c r="L110" s="668">
        <v>1.2567567567567568</v>
      </c>
      <c r="M110" s="668">
        <v>23</v>
      </c>
      <c r="N110" s="668">
        <v>83</v>
      </c>
      <c r="O110" s="668">
        <v>1909</v>
      </c>
      <c r="P110" s="681">
        <v>1.1216216216216217</v>
      </c>
      <c r="Q110" s="669">
        <v>23</v>
      </c>
    </row>
    <row r="111" spans="1:17" ht="14.4" customHeight="1" x14ac:dyDescent="0.3">
      <c r="A111" s="664" t="s">
        <v>5422</v>
      </c>
      <c r="B111" s="665" t="s">
        <v>5423</v>
      </c>
      <c r="C111" s="665" t="s">
        <v>4224</v>
      </c>
      <c r="D111" s="665" t="s">
        <v>5545</v>
      </c>
      <c r="E111" s="665" t="s">
        <v>5546</v>
      </c>
      <c r="F111" s="668"/>
      <c r="G111" s="668"/>
      <c r="H111" s="668"/>
      <c r="I111" s="668"/>
      <c r="J111" s="668"/>
      <c r="K111" s="668"/>
      <c r="L111" s="668"/>
      <c r="M111" s="668"/>
      <c r="N111" s="668">
        <v>2</v>
      </c>
      <c r="O111" s="668">
        <v>342</v>
      </c>
      <c r="P111" s="681"/>
      <c r="Q111" s="669">
        <v>171</v>
      </c>
    </row>
    <row r="112" spans="1:17" ht="14.4" customHeight="1" x14ac:dyDescent="0.3">
      <c r="A112" s="664" t="s">
        <v>5422</v>
      </c>
      <c r="B112" s="665" t="s">
        <v>5423</v>
      </c>
      <c r="C112" s="665" t="s">
        <v>4224</v>
      </c>
      <c r="D112" s="665" t="s">
        <v>5547</v>
      </c>
      <c r="E112" s="665" t="s">
        <v>5548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327</v>
      </c>
      <c r="P112" s="681"/>
      <c r="Q112" s="669">
        <v>327</v>
      </c>
    </row>
    <row r="113" spans="1:17" ht="14.4" customHeight="1" x14ac:dyDescent="0.3">
      <c r="A113" s="664" t="s">
        <v>5422</v>
      </c>
      <c r="B113" s="665" t="s">
        <v>5423</v>
      </c>
      <c r="C113" s="665" t="s">
        <v>4224</v>
      </c>
      <c r="D113" s="665" t="s">
        <v>5549</v>
      </c>
      <c r="E113" s="665" t="s">
        <v>5550</v>
      </c>
      <c r="F113" s="668">
        <v>12</v>
      </c>
      <c r="G113" s="668">
        <v>3972</v>
      </c>
      <c r="H113" s="668">
        <v>1</v>
      </c>
      <c r="I113" s="668">
        <v>331</v>
      </c>
      <c r="J113" s="668">
        <v>12</v>
      </c>
      <c r="K113" s="668">
        <v>3972</v>
      </c>
      <c r="L113" s="668">
        <v>1</v>
      </c>
      <c r="M113" s="668">
        <v>331</v>
      </c>
      <c r="N113" s="668">
        <v>4</v>
      </c>
      <c r="O113" s="668">
        <v>1324</v>
      </c>
      <c r="P113" s="681">
        <v>0.33333333333333331</v>
      </c>
      <c r="Q113" s="669">
        <v>331</v>
      </c>
    </row>
    <row r="114" spans="1:17" ht="14.4" customHeight="1" x14ac:dyDescent="0.3">
      <c r="A114" s="664" t="s">
        <v>5422</v>
      </c>
      <c r="B114" s="665" t="s">
        <v>5423</v>
      </c>
      <c r="C114" s="665" t="s">
        <v>4224</v>
      </c>
      <c r="D114" s="665" t="s">
        <v>5551</v>
      </c>
      <c r="E114" s="665" t="s">
        <v>5552</v>
      </c>
      <c r="F114" s="668">
        <v>8</v>
      </c>
      <c r="G114" s="668">
        <v>232</v>
      </c>
      <c r="H114" s="668">
        <v>1</v>
      </c>
      <c r="I114" s="668">
        <v>29</v>
      </c>
      <c r="J114" s="668">
        <v>12</v>
      </c>
      <c r="K114" s="668">
        <v>348</v>
      </c>
      <c r="L114" s="668">
        <v>1.5</v>
      </c>
      <c r="M114" s="668">
        <v>29</v>
      </c>
      <c r="N114" s="668">
        <v>12</v>
      </c>
      <c r="O114" s="668">
        <v>348</v>
      </c>
      <c r="P114" s="681">
        <v>1.5</v>
      </c>
      <c r="Q114" s="669">
        <v>29</v>
      </c>
    </row>
    <row r="115" spans="1:17" ht="14.4" customHeight="1" x14ac:dyDescent="0.3">
      <c r="A115" s="664" t="s">
        <v>5422</v>
      </c>
      <c r="B115" s="665" t="s">
        <v>5423</v>
      </c>
      <c r="C115" s="665" t="s">
        <v>4224</v>
      </c>
      <c r="D115" s="665" t="s">
        <v>5553</v>
      </c>
      <c r="E115" s="665" t="s">
        <v>5554</v>
      </c>
      <c r="F115" s="668">
        <v>7</v>
      </c>
      <c r="G115" s="668">
        <v>1232</v>
      </c>
      <c r="H115" s="668">
        <v>1</v>
      </c>
      <c r="I115" s="668">
        <v>176</v>
      </c>
      <c r="J115" s="668">
        <v>1</v>
      </c>
      <c r="K115" s="668">
        <v>177</v>
      </c>
      <c r="L115" s="668">
        <v>0.14366883116883117</v>
      </c>
      <c r="M115" s="668">
        <v>177</v>
      </c>
      <c r="N115" s="668">
        <v>8</v>
      </c>
      <c r="O115" s="668">
        <v>1424</v>
      </c>
      <c r="P115" s="681">
        <v>1.1558441558441559</v>
      </c>
      <c r="Q115" s="669">
        <v>178</v>
      </c>
    </row>
    <row r="116" spans="1:17" ht="14.4" customHeight="1" x14ac:dyDescent="0.3">
      <c r="A116" s="664" t="s">
        <v>5422</v>
      </c>
      <c r="B116" s="665" t="s">
        <v>5423</v>
      </c>
      <c r="C116" s="665" t="s">
        <v>4224</v>
      </c>
      <c r="D116" s="665" t="s">
        <v>5555</v>
      </c>
      <c r="E116" s="665" t="s">
        <v>5556</v>
      </c>
      <c r="F116" s="668"/>
      <c r="G116" s="668"/>
      <c r="H116" s="668"/>
      <c r="I116" s="668"/>
      <c r="J116" s="668"/>
      <c r="K116" s="668"/>
      <c r="L116" s="668"/>
      <c r="M116" s="668"/>
      <c r="N116" s="668">
        <v>1</v>
      </c>
      <c r="O116" s="668">
        <v>15</v>
      </c>
      <c r="P116" s="681"/>
      <c r="Q116" s="669">
        <v>15</v>
      </c>
    </row>
    <row r="117" spans="1:17" ht="14.4" customHeight="1" x14ac:dyDescent="0.3">
      <c r="A117" s="664" t="s">
        <v>5422</v>
      </c>
      <c r="B117" s="665" t="s">
        <v>5423</v>
      </c>
      <c r="C117" s="665" t="s">
        <v>4224</v>
      </c>
      <c r="D117" s="665" t="s">
        <v>5557</v>
      </c>
      <c r="E117" s="665" t="s">
        <v>5558</v>
      </c>
      <c r="F117" s="668">
        <v>14</v>
      </c>
      <c r="G117" s="668">
        <v>266</v>
      </c>
      <c r="H117" s="668">
        <v>1</v>
      </c>
      <c r="I117" s="668">
        <v>19</v>
      </c>
      <c r="J117" s="668">
        <v>8</v>
      </c>
      <c r="K117" s="668">
        <v>152</v>
      </c>
      <c r="L117" s="668">
        <v>0.5714285714285714</v>
      </c>
      <c r="M117" s="668">
        <v>19</v>
      </c>
      <c r="N117" s="668">
        <v>9</v>
      </c>
      <c r="O117" s="668">
        <v>171</v>
      </c>
      <c r="P117" s="681">
        <v>0.6428571428571429</v>
      </c>
      <c r="Q117" s="669">
        <v>19</v>
      </c>
    </row>
    <row r="118" spans="1:17" ht="14.4" customHeight="1" x14ac:dyDescent="0.3">
      <c r="A118" s="664" t="s">
        <v>5422</v>
      </c>
      <c r="B118" s="665" t="s">
        <v>5423</v>
      </c>
      <c r="C118" s="665" t="s">
        <v>4224</v>
      </c>
      <c r="D118" s="665" t="s">
        <v>5559</v>
      </c>
      <c r="E118" s="665" t="s">
        <v>5560</v>
      </c>
      <c r="F118" s="668">
        <v>24</v>
      </c>
      <c r="G118" s="668">
        <v>480</v>
      </c>
      <c r="H118" s="668">
        <v>1</v>
      </c>
      <c r="I118" s="668">
        <v>20</v>
      </c>
      <c r="J118" s="668">
        <v>27</v>
      </c>
      <c r="K118" s="668">
        <v>540</v>
      </c>
      <c r="L118" s="668">
        <v>1.125</v>
      </c>
      <c r="M118" s="668">
        <v>20</v>
      </c>
      <c r="N118" s="668">
        <v>26</v>
      </c>
      <c r="O118" s="668">
        <v>520</v>
      </c>
      <c r="P118" s="681">
        <v>1.0833333333333333</v>
      </c>
      <c r="Q118" s="669">
        <v>20</v>
      </c>
    </row>
    <row r="119" spans="1:17" ht="14.4" customHeight="1" x14ac:dyDescent="0.3">
      <c r="A119" s="664" t="s">
        <v>5422</v>
      </c>
      <c r="B119" s="665" t="s">
        <v>5423</v>
      </c>
      <c r="C119" s="665" t="s">
        <v>4224</v>
      </c>
      <c r="D119" s="665" t="s">
        <v>5561</v>
      </c>
      <c r="E119" s="665" t="s">
        <v>5562</v>
      </c>
      <c r="F119" s="668"/>
      <c r="G119" s="668"/>
      <c r="H119" s="668"/>
      <c r="I119" s="668"/>
      <c r="J119" s="668">
        <v>1</v>
      </c>
      <c r="K119" s="668">
        <v>185</v>
      </c>
      <c r="L119" s="668"/>
      <c r="M119" s="668">
        <v>185</v>
      </c>
      <c r="N119" s="668">
        <v>1</v>
      </c>
      <c r="O119" s="668">
        <v>186</v>
      </c>
      <c r="P119" s="681"/>
      <c r="Q119" s="669">
        <v>186</v>
      </c>
    </row>
    <row r="120" spans="1:17" ht="14.4" customHeight="1" x14ac:dyDescent="0.3">
      <c r="A120" s="664" t="s">
        <v>5422</v>
      </c>
      <c r="B120" s="665" t="s">
        <v>5423</v>
      </c>
      <c r="C120" s="665" t="s">
        <v>4224</v>
      </c>
      <c r="D120" s="665" t="s">
        <v>5563</v>
      </c>
      <c r="E120" s="665" t="s">
        <v>5564</v>
      </c>
      <c r="F120" s="668">
        <v>5</v>
      </c>
      <c r="G120" s="668">
        <v>925</v>
      </c>
      <c r="H120" s="668">
        <v>1</v>
      </c>
      <c r="I120" s="668">
        <v>185</v>
      </c>
      <c r="J120" s="668">
        <v>1</v>
      </c>
      <c r="K120" s="668">
        <v>187</v>
      </c>
      <c r="L120" s="668">
        <v>0.20216216216216215</v>
      </c>
      <c r="M120" s="668">
        <v>187</v>
      </c>
      <c r="N120" s="668">
        <v>4</v>
      </c>
      <c r="O120" s="668">
        <v>752</v>
      </c>
      <c r="P120" s="681">
        <v>0.812972972972973</v>
      </c>
      <c r="Q120" s="669">
        <v>188</v>
      </c>
    </row>
    <row r="121" spans="1:17" ht="14.4" customHeight="1" x14ac:dyDescent="0.3">
      <c r="A121" s="664" t="s">
        <v>5422</v>
      </c>
      <c r="B121" s="665" t="s">
        <v>5423</v>
      </c>
      <c r="C121" s="665" t="s">
        <v>4224</v>
      </c>
      <c r="D121" s="665" t="s">
        <v>5565</v>
      </c>
      <c r="E121" s="665" t="s">
        <v>5566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268</v>
      </c>
      <c r="P121" s="681"/>
      <c r="Q121" s="669">
        <v>268</v>
      </c>
    </row>
    <row r="122" spans="1:17" ht="14.4" customHeight="1" x14ac:dyDescent="0.3">
      <c r="A122" s="664" t="s">
        <v>5422</v>
      </c>
      <c r="B122" s="665" t="s">
        <v>5423</v>
      </c>
      <c r="C122" s="665" t="s">
        <v>4224</v>
      </c>
      <c r="D122" s="665" t="s">
        <v>5567</v>
      </c>
      <c r="E122" s="665" t="s">
        <v>5568</v>
      </c>
      <c r="F122" s="668"/>
      <c r="G122" s="668"/>
      <c r="H122" s="668"/>
      <c r="I122" s="668"/>
      <c r="J122" s="668"/>
      <c r="K122" s="668"/>
      <c r="L122" s="668"/>
      <c r="M122" s="668"/>
      <c r="N122" s="668">
        <v>2</v>
      </c>
      <c r="O122" s="668">
        <v>348</v>
      </c>
      <c r="P122" s="681"/>
      <c r="Q122" s="669">
        <v>174</v>
      </c>
    </row>
    <row r="123" spans="1:17" ht="14.4" customHeight="1" x14ac:dyDescent="0.3">
      <c r="A123" s="664" t="s">
        <v>5422</v>
      </c>
      <c r="B123" s="665" t="s">
        <v>5423</v>
      </c>
      <c r="C123" s="665" t="s">
        <v>4224</v>
      </c>
      <c r="D123" s="665" t="s">
        <v>5569</v>
      </c>
      <c r="E123" s="665" t="s">
        <v>5570</v>
      </c>
      <c r="F123" s="668">
        <v>54</v>
      </c>
      <c r="G123" s="668">
        <v>4536</v>
      </c>
      <c r="H123" s="668">
        <v>1</v>
      </c>
      <c r="I123" s="668">
        <v>84</v>
      </c>
      <c r="J123" s="668">
        <v>29</v>
      </c>
      <c r="K123" s="668">
        <v>2436</v>
      </c>
      <c r="L123" s="668">
        <v>0.53703703703703709</v>
      </c>
      <c r="M123" s="668">
        <v>84</v>
      </c>
      <c r="N123" s="668">
        <v>63</v>
      </c>
      <c r="O123" s="668">
        <v>5292</v>
      </c>
      <c r="P123" s="681">
        <v>1.1666666666666667</v>
      </c>
      <c r="Q123" s="669">
        <v>84</v>
      </c>
    </row>
    <row r="124" spans="1:17" ht="14.4" customHeight="1" x14ac:dyDescent="0.3">
      <c r="A124" s="664" t="s">
        <v>5422</v>
      </c>
      <c r="B124" s="665" t="s">
        <v>5423</v>
      </c>
      <c r="C124" s="665" t="s">
        <v>4224</v>
      </c>
      <c r="D124" s="665" t="s">
        <v>5571</v>
      </c>
      <c r="E124" s="665" t="s">
        <v>5572</v>
      </c>
      <c r="F124" s="668"/>
      <c r="G124" s="668"/>
      <c r="H124" s="668"/>
      <c r="I124" s="668"/>
      <c r="J124" s="668">
        <v>1</v>
      </c>
      <c r="K124" s="668">
        <v>78</v>
      </c>
      <c r="L124" s="668"/>
      <c r="M124" s="668">
        <v>78</v>
      </c>
      <c r="N124" s="668"/>
      <c r="O124" s="668"/>
      <c r="P124" s="681"/>
      <c r="Q124" s="669"/>
    </row>
    <row r="125" spans="1:17" ht="14.4" customHeight="1" x14ac:dyDescent="0.3">
      <c r="A125" s="664" t="s">
        <v>5422</v>
      </c>
      <c r="B125" s="665" t="s">
        <v>5423</v>
      </c>
      <c r="C125" s="665" t="s">
        <v>4224</v>
      </c>
      <c r="D125" s="665" t="s">
        <v>5573</v>
      </c>
      <c r="E125" s="665" t="s">
        <v>5574</v>
      </c>
      <c r="F125" s="668">
        <v>1</v>
      </c>
      <c r="G125" s="668">
        <v>21</v>
      </c>
      <c r="H125" s="668">
        <v>1</v>
      </c>
      <c r="I125" s="668">
        <v>21</v>
      </c>
      <c r="J125" s="668">
        <v>1</v>
      </c>
      <c r="K125" s="668">
        <v>21</v>
      </c>
      <c r="L125" s="668">
        <v>1</v>
      </c>
      <c r="M125" s="668">
        <v>21</v>
      </c>
      <c r="N125" s="668"/>
      <c r="O125" s="668"/>
      <c r="P125" s="681"/>
      <c r="Q125" s="669"/>
    </row>
    <row r="126" spans="1:17" ht="14.4" customHeight="1" x14ac:dyDescent="0.3">
      <c r="A126" s="664" t="s">
        <v>5422</v>
      </c>
      <c r="B126" s="665" t="s">
        <v>5423</v>
      </c>
      <c r="C126" s="665" t="s">
        <v>4224</v>
      </c>
      <c r="D126" s="665" t="s">
        <v>5575</v>
      </c>
      <c r="E126" s="665" t="s">
        <v>5576</v>
      </c>
      <c r="F126" s="668">
        <v>96</v>
      </c>
      <c r="G126" s="668">
        <v>2112</v>
      </c>
      <c r="H126" s="668">
        <v>1</v>
      </c>
      <c r="I126" s="668">
        <v>22</v>
      </c>
      <c r="J126" s="668">
        <v>76</v>
      </c>
      <c r="K126" s="668">
        <v>1672</v>
      </c>
      <c r="L126" s="668">
        <v>0.79166666666666663</v>
      </c>
      <c r="M126" s="668">
        <v>22</v>
      </c>
      <c r="N126" s="668">
        <v>68</v>
      </c>
      <c r="O126" s="668">
        <v>1496</v>
      </c>
      <c r="P126" s="681">
        <v>0.70833333333333337</v>
      </c>
      <c r="Q126" s="669">
        <v>22</v>
      </c>
    </row>
    <row r="127" spans="1:17" ht="14.4" customHeight="1" x14ac:dyDescent="0.3">
      <c r="A127" s="664" t="s">
        <v>5422</v>
      </c>
      <c r="B127" s="665" t="s">
        <v>5423</v>
      </c>
      <c r="C127" s="665" t="s">
        <v>4224</v>
      </c>
      <c r="D127" s="665" t="s">
        <v>5577</v>
      </c>
      <c r="E127" s="665" t="s">
        <v>5578</v>
      </c>
      <c r="F127" s="668">
        <v>21</v>
      </c>
      <c r="G127" s="668">
        <v>10395</v>
      </c>
      <c r="H127" s="668">
        <v>1</v>
      </c>
      <c r="I127" s="668">
        <v>495</v>
      </c>
      <c r="J127" s="668">
        <v>17</v>
      </c>
      <c r="K127" s="668">
        <v>8415</v>
      </c>
      <c r="L127" s="668">
        <v>0.80952380952380953</v>
      </c>
      <c r="M127" s="668">
        <v>495</v>
      </c>
      <c r="N127" s="668">
        <v>5</v>
      </c>
      <c r="O127" s="668">
        <v>2475</v>
      </c>
      <c r="P127" s="681">
        <v>0.23809523809523808</v>
      </c>
      <c r="Q127" s="669">
        <v>495</v>
      </c>
    </row>
    <row r="128" spans="1:17" ht="14.4" customHeight="1" x14ac:dyDescent="0.3">
      <c r="A128" s="664" t="s">
        <v>5422</v>
      </c>
      <c r="B128" s="665" t="s">
        <v>5423</v>
      </c>
      <c r="C128" s="665" t="s">
        <v>4224</v>
      </c>
      <c r="D128" s="665" t="s">
        <v>5579</v>
      </c>
      <c r="E128" s="665" t="s">
        <v>5580</v>
      </c>
      <c r="F128" s="668"/>
      <c r="G128" s="668"/>
      <c r="H128" s="668"/>
      <c r="I128" s="668"/>
      <c r="J128" s="668"/>
      <c r="K128" s="668"/>
      <c r="L128" s="668"/>
      <c r="M128" s="668"/>
      <c r="N128" s="668">
        <v>12</v>
      </c>
      <c r="O128" s="668">
        <v>6948</v>
      </c>
      <c r="P128" s="681"/>
      <c r="Q128" s="669">
        <v>579</v>
      </c>
    </row>
    <row r="129" spans="1:17" ht="14.4" customHeight="1" x14ac:dyDescent="0.3">
      <c r="A129" s="664" t="s">
        <v>5422</v>
      </c>
      <c r="B129" s="665" t="s">
        <v>5423</v>
      </c>
      <c r="C129" s="665" t="s">
        <v>4224</v>
      </c>
      <c r="D129" s="665" t="s">
        <v>5379</v>
      </c>
      <c r="E129" s="665" t="s">
        <v>5380</v>
      </c>
      <c r="F129" s="668"/>
      <c r="G129" s="668"/>
      <c r="H129" s="668"/>
      <c r="I129" s="668"/>
      <c r="J129" s="668"/>
      <c r="K129" s="668"/>
      <c r="L129" s="668"/>
      <c r="M129" s="668"/>
      <c r="N129" s="668">
        <v>12</v>
      </c>
      <c r="O129" s="668">
        <v>12132</v>
      </c>
      <c r="P129" s="681"/>
      <c r="Q129" s="669">
        <v>1011</v>
      </c>
    </row>
    <row r="130" spans="1:17" ht="14.4" customHeight="1" x14ac:dyDescent="0.3">
      <c r="A130" s="664" t="s">
        <v>5422</v>
      </c>
      <c r="B130" s="665" t="s">
        <v>5423</v>
      </c>
      <c r="C130" s="665" t="s">
        <v>4224</v>
      </c>
      <c r="D130" s="665" t="s">
        <v>5581</v>
      </c>
      <c r="E130" s="665" t="s">
        <v>5582</v>
      </c>
      <c r="F130" s="668"/>
      <c r="G130" s="668"/>
      <c r="H130" s="668"/>
      <c r="I130" s="668"/>
      <c r="J130" s="668"/>
      <c r="K130" s="668"/>
      <c r="L130" s="668"/>
      <c r="M130" s="668"/>
      <c r="N130" s="668">
        <v>4</v>
      </c>
      <c r="O130" s="668">
        <v>820</v>
      </c>
      <c r="P130" s="681"/>
      <c r="Q130" s="669">
        <v>205</v>
      </c>
    </row>
    <row r="131" spans="1:17" ht="14.4" customHeight="1" x14ac:dyDescent="0.3">
      <c r="A131" s="664" t="s">
        <v>5422</v>
      </c>
      <c r="B131" s="665" t="s">
        <v>5423</v>
      </c>
      <c r="C131" s="665" t="s">
        <v>4224</v>
      </c>
      <c r="D131" s="665" t="s">
        <v>5583</v>
      </c>
      <c r="E131" s="665" t="s">
        <v>5584</v>
      </c>
      <c r="F131" s="668"/>
      <c r="G131" s="668"/>
      <c r="H131" s="668"/>
      <c r="I131" s="668"/>
      <c r="J131" s="668"/>
      <c r="K131" s="668"/>
      <c r="L131" s="668"/>
      <c r="M131" s="668"/>
      <c r="N131" s="668">
        <v>3</v>
      </c>
      <c r="O131" s="668">
        <v>504</v>
      </c>
      <c r="P131" s="681"/>
      <c r="Q131" s="669">
        <v>168</v>
      </c>
    </row>
    <row r="132" spans="1:17" ht="14.4" customHeight="1" x14ac:dyDescent="0.3">
      <c r="A132" s="664" t="s">
        <v>5422</v>
      </c>
      <c r="B132" s="665" t="s">
        <v>5423</v>
      </c>
      <c r="C132" s="665" t="s">
        <v>4224</v>
      </c>
      <c r="D132" s="665" t="s">
        <v>5585</v>
      </c>
      <c r="E132" s="665" t="s">
        <v>5586</v>
      </c>
      <c r="F132" s="668">
        <v>4</v>
      </c>
      <c r="G132" s="668">
        <v>92</v>
      </c>
      <c r="H132" s="668">
        <v>1</v>
      </c>
      <c r="I132" s="668">
        <v>23</v>
      </c>
      <c r="J132" s="668">
        <v>3</v>
      </c>
      <c r="K132" s="668">
        <v>69</v>
      </c>
      <c r="L132" s="668">
        <v>0.75</v>
      </c>
      <c r="M132" s="668">
        <v>23</v>
      </c>
      <c r="N132" s="668">
        <v>2</v>
      </c>
      <c r="O132" s="668">
        <v>46</v>
      </c>
      <c r="P132" s="681">
        <v>0.5</v>
      </c>
      <c r="Q132" s="669">
        <v>23</v>
      </c>
    </row>
    <row r="133" spans="1:17" ht="14.4" customHeight="1" x14ac:dyDescent="0.3">
      <c r="A133" s="664" t="s">
        <v>5422</v>
      </c>
      <c r="B133" s="665" t="s">
        <v>5423</v>
      </c>
      <c r="C133" s="665" t="s">
        <v>4224</v>
      </c>
      <c r="D133" s="665" t="s">
        <v>5587</v>
      </c>
      <c r="E133" s="665" t="s">
        <v>5588</v>
      </c>
      <c r="F133" s="668">
        <v>1</v>
      </c>
      <c r="G133" s="668">
        <v>17</v>
      </c>
      <c r="H133" s="668">
        <v>1</v>
      </c>
      <c r="I133" s="668">
        <v>17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5422</v>
      </c>
      <c r="B134" s="665" t="s">
        <v>5423</v>
      </c>
      <c r="C134" s="665" t="s">
        <v>4224</v>
      </c>
      <c r="D134" s="665" t="s">
        <v>5589</v>
      </c>
      <c r="E134" s="665" t="s">
        <v>5590</v>
      </c>
      <c r="F134" s="668"/>
      <c r="G134" s="668"/>
      <c r="H134" s="668"/>
      <c r="I134" s="668"/>
      <c r="J134" s="668"/>
      <c r="K134" s="668"/>
      <c r="L134" s="668"/>
      <c r="M134" s="668"/>
      <c r="N134" s="668">
        <v>2</v>
      </c>
      <c r="O134" s="668">
        <v>336</v>
      </c>
      <c r="P134" s="681"/>
      <c r="Q134" s="669">
        <v>168</v>
      </c>
    </row>
    <row r="135" spans="1:17" ht="14.4" customHeight="1" x14ac:dyDescent="0.3">
      <c r="A135" s="664" t="s">
        <v>5422</v>
      </c>
      <c r="B135" s="665" t="s">
        <v>5423</v>
      </c>
      <c r="C135" s="665" t="s">
        <v>4224</v>
      </c>
      <c r="D135" s="665" t="s">
        <v>5591</v>
      </c>
      <c r="E135" s="665" t="s">
        <v>5592</v>
      </c>
      <c r="F135" s="668">
        <v>2</v>
      </c>
      <c r="G135" s="668">
        <v>1298</v>
      </c>
      <c r="H135" s="668">
        <v>1</v>
      </c>
      <c r="I135" s="668">
        <v>649</v>
      </c>
      <c r="J135" s="668">
        <v>2</v>
      </c>
      <c r="K135" s="668">
        <v>1300</v>
      </c>
      <c r="L135" s="668">
        <v>1.0015408320493067</v>
      </c>
      <c r="M135" s="668">
        <v>650</v>
      </c>
      <c r="N135" s="668"/>
      <c r="O135" s="668"/>
      <c r="P135" s="681"/>
      <c r="Q135" s="669"/>
    </row>
    <row r="136" spans="1:17" ht="14.4" customHeight="1" x14ac:dyDescent="0.3">
      <c r="A136" s="664" t="s">
        <v>5422</v>
      </c>
      <c r="B136" s="665" t="s">
        <v>5423</v>
      </c>
      <c r="C136" s="665" t="s">
        <v>4224</v>
      </c>
      <c r="D136" s="665" t="s">
        <v>5593</v>
      </c>
      <c r="E136" s="665" t="s">
        <v>5594</v>
      </c>
      <c r="F136" s="668">
        <v>8</v>
      </c>
      <c r="G136" s="668">
        <v>2328</v>
      </c>
      <c r="H136" s="668">
        <v>1</v>
      </c>
      <c r="I136" s="668">
        <v>291</v>
      </c>
      <c r="J136" s="668">
        <v>11</v>
      </c>
      <c r="K136" s="668">
        <v>3223</v>
      </c>
      <c r="L136" s="668">
        <v>1.3844501718213058</v>
      </c>
      <c r="M136" s="668">
        <v>293</v>
      </c>
      <c r="N136" s="668">
        <v>6</v>
      </c>
      <c r="O136" s="668">
        <v>1764</v>
      </c>
      <c r="P136" s="681">
        <v>0.75773195876288657</v>
      </c>
      <c r="Q136" s="669">
        <v>294</v>
      </c>
    </row>
    <row r="137" spans="1:17" ht="14.4" customHeight="1" x14ac:dyDescent="0.3">
      <c r="A137" s="664" t="s">
        <v>5422</v>
      </c>
      <c r="B137" s="665" t="s">
        <v>5423</v>
      </c>
      <c r="C137" s="665" t="s">
        <v>4224</v>
      </c>
      <c r="D137" s="665" t="s">
        <v>5595</v>
      </c>
      <c r="E137" s="665" t="s">
        <v>5596</v>
      </c>
      <c r="F137" s="668">
        <v>2</v>
      </c>
      <c r="G137" s="668">
        <v>90</v>
      </c>
      <c r="H137" s="668">
        <v>1</v>
      </c>
      <c r="I137" s="668">
        <v>45</v>
      </c>
      <c r="J137" s="668">
        <v>2</v>
      </c>
      <c r="K137" s="668">
        <v>90</v>
      </c>
      <c r="L137" s="668">
        <v>1</v>
      </c>
      <c r="M137" s="668">
        <v>45</v>
      </c>
      <c r="N137" s="668">
        <v>1</v>
      </c>
      <c r="O137" s="668">
        <v>45</v>
      </c>
      <c r="P137" s="681">
        <v>0.5</v>
      </c>
      <c r="Q137" s="669">
        <v>45</v>
      </c>
    </row>
    <row r="138" spans="1:17" ht="14.4" customHeight="1" x14ac:dyDescent="0.3">
      <c r="A138" s="664" t="s">
        <v>5422</v>
      </c>
      <c r="B138" s="665" t="s">
        <v>5423</v>
      </c>
      <c r="C138" s="665" t="s">
        <v>4224</v>
      </c>
      <c r="D138" s="665" t="s">
        <v>5597</v>
      </c>
      <c r="E138" s="665" t="s">
        <v>5598</v>
      </c>
      <c r="F138" s="668">
        <v>8</v>
      </c>
      <c r="G138" s="668">
        <v>368</v>
      </c>
      <c r="H138" s="668">
        <v>1</v>
      </c>
      <c r="I138" s="668">
        <v>46</v>
      </c>
      <c r="J138" s="668">
        <v>3</v>
      </c>
      <c r="K138" s="668">
        <v>138</v>
      </c>
      <c r="L138" s="668">
        <v>0.375</v>
      </c>
      <c r="M138" s="668">
        <v>46</v>
      </c>
      <c r="N138" s="668">
        <v>3</v>
      </c>
      <c r="O138" s="668">
        <v>138</v>
      </c>
      <c r="P138" s="681">
        <v>0.375</v>
      </c>
      <c r="Q138" s="669">
        <v>46</v>
      </c>
    </row>
    <row r="139" spans="1:17" ht="14.4" customHeight="1" x14ac:dyDescent="0.3">
      <c r="A139" s="664" t="s">
        <v>5422</v>
      </c>
      <c r="B139" s="665" t="s">
        <v>5423</v>
      </c>
      <c r="C139" s="665" t="s">
        <v>4224</v>
      </c>
      <c r="D139" s="665" t="s">
        <v>5599</v>
      </c>
      <c r="E139" s="665" t="s">
        <v>5600</v>
      </c>
      <c r="F139" s="668"/>
      <c r="G139" s="668"/>
      <c r="H139" s="668"/>
      <c r="I139" s="668"/>
      <c r="J139" s="668"/>
      <c r="K139" s="668"/>
      <c r="L139" s="668"/>
      <c r="M139" s="668"/>
      <c r="N139" s="668">
        <v>1</v>
      </c>
      <c r="O139" s="668">
        <v>310</v>
      </c>
      <c r="P139" s="681"/>
      <c r="Q139" s="669">
        <v>310</v>
      </c>
    </row>
    <row r="140" spans="1:17" ht="14.4" customHeight="1" x14ac:dyDescent="0.3">
      <c r="A140" s="664" t="s">
        <v>5422</v>
      </c>
      <c r="B140" s="665" t="s">
        <v>5423</v>
      </c>
      <c r="C140" s="665" t="s">
        <v>4224</v>
      </c>
      <c r="D140" s="665" t="s">
        <v>5601</v>
      </c>
      <c r="E140" s="665" t="s">
        <v>5602</v>
      </c>
      <c r="F140" s="668"/>
      <c r="G140" s="668"/>
      <c r="H140" s="668"/>
      <c r="I140" s="668"/>
      <c r="J140" s="668">
        <v>1</v>
      </c>
      <c r="K140" s="668">
        <v>527</v>
      </c>
      <c r="L140" s="668"/>
      <c r="M140" s="668">
        <v>527</v>
      </c>
      <c r="N140" s="668"/>
      <c r="O140" s="668"/>
      <c r="P140" s="681"/>
      <c r="Q140" s="669"/>
    </row>
    <row r="141" spans="1:17" ht="14.4" customHeight="1" x14ac:dyDescent="0.3">
      <c r="A141" s="664" t="s">
        <v>5422</v>
      </c>
      <c r="B141" s="665" t="s">
        <v>5423</v>
      </c>
      <c r="C141" s="665" t="s">
        <v>4224</v>
      </c>
      <c r="D141" s="665" t="s">
        <v>5603</v>
      </c>
      <c r="E141" s="665" t="s">
        <v>5604</v>
      </c>
      <c r="F141" s="668">
        <v>1</v>
      </c>
      <c r="G141" s="668">
        <v>26</v>
      </c>
      <c r="H141" s="668">
        <v>1</v>
      </c>
      <c r="I141" s="668">
        <v>26</v>
      </c>
      <c r="J141" s="668">
        <v>1</v>
      </c>
      <c r="K141" s="668">
        <v>26</v>
      </c>
      <c r="L141" s="668">
        <v>1</v>
      </c>
      <c r="M141" s="668">
        <v>26</v>
      </c>
      <c r="N141" s="668">
        <v>1</v>
      </c>
      <c r="O141" s="668">
        <v>26</v>
      </c>
      <c r="P141" s="681">
        <v>1</v>
      </c>
      <c r="Q141" s="669">
        <v>26</v>
      </c>
    </row>
    <row r="142" spans="1:17" ht="14.4" customHeight="1" x14ac:dyDescent="0.3">
      <c r="A142" s="664" t="s">
        <v>5422</v>
      </c>
      <c r="B142" s="665" t="s">
        <v>5423</v>
      </c>
      <c r="C142" s="665" t="s">
        <v>4224</v>
      </c>
      <c r="D142" s="665" t="s">
        <v>5605</v>
      </c>
      <c r="E142" s="665" t="s">
        <v>5606</v>
      </c>
      <c r="F142" s="668">
        <v>1</v>
      </c>
      <c r="G142" s="668">
        <v>405</v>
      </c>
      <c r="H142" s="668">
        <v>1</v>
      </c>
      <c r="I142" s="668">
        <v>405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5422</v>
      </c>
      <c r="B143" s="665" t="s">
        <v>5423</v>
      </c>
      <c r="C143" s="665" t="s">
        <v>4224</v>
      </c>
      <c r="D143" s="665" t="s">
        <v>5607</v>
      </c>
      <c r="E143" s="665" t="s">
        <v>5608</v>
      </c>
      <c r="F143" s="668"/>
      <c r="G143" s="668"/>
      <c r="H143" s="668"/>
      <c r="I143" s="668"/>
      <c r="J143" s="668"/>
      <c r="K143" s="668"/>
      <c r="L143" s="668"/>
      <c r="M143" s="668"/>
      <c r="N143" s="668">
        <v>1</v>
      </c>
      <c r="O143" s="668">
        <v>803</v>
      </c>
      <c r="P143" s="681"/>
      <c r="Q143" s="669">
        <v>803</v>
      </c>
    </row>
    <row r="144" spans="1:17" ht="14.4" customHeight="1" x14ac:dyDescent="0.3">
      <c r="A144" s="664" t="s">
        <v>5422</v>
      </c>
      <c r="B144" s="665" t="s">
        <v>5423</v>
      </c>
      <c r="C144" s="665" t="s">
        <v>4224</v>
      </c>
      <c r="D144" s="665" t="s">
        <v>5609</v>
      </c>
      <c r="E144" s="665" t="s">
        <v>5610</v>
      </c>
      <c r="F144" s="668"/>
      <c r="G144" s="668"/>
      <c r="H144" s="668"/>
      <c r="I144" s="668"/>
      <c r="J144" s="668"/>
      <c r="K144" s="668"/>
      <c r="L144" s="668"/>
      <c r="M144" s="668"/>
      <c r="N144" s="668">
        <v>2</v>
      </c>
      <c r="O144" s="668">
        <v>380</v>
      </c>
      <c r="P144" s="681"/>
      <c r="Q144" s="669">
        <v>190</v>
      </c>
    </row>
    <row r="145" spans="1:17" ht="14.4" customHeight="1" x14ac:dyDescent="0.3">
      <c r="A145" s="664" t="s">
        <v>5422</v>
      </c>
      <c r="B145" s="665" t="s">
        <v>5423</v>
      </c>
      <c r="C145" s="665" t="s">
        <v>4224</v>
      </c>
      <c r="D145" s="665" t="s">
        <v>5611</v>
      </c>
      <c r="E145" s="665" t="s">
        <v>5612</v>
      </c>
      <c r="F145" s="668"/>
      <c r="G145" s="668"/>
      <c r="H145" s="668"/>
      <c r="I145" s="668"/>
      <c r="J145" s="668"/>
      <c r="K145" s="668"/>
      <c r="L145" s="668"/>
      <c r="M145" s="668"/>
      <c r="N145" s="668">
        <v>1</v>
      </c>
      <c r="O145" s="668">
        <v>274</v>
      </c>
      <c r="P145" s="681"/>
      <c r="Q145" s="669">
        <v>274</v>
      </c>
    </row>
    <row r="146" spans="1:17" ht="14.4" customHeight="1" x14ac:dyDescent="0.3">
      <c r="A146" s="664" t="s">
        <v>5422</v>
      </c>
      <c r="B146" s="665" t="s">
        <v>5423</v>
      </c>
      <c r="C146" s="665" t="s">
        <v>4224</v>
      </c>
      <c r="D146" s="665" t="s">
        <v>5613</v>
      </c>
      <c r="E146" s="665" t="s">
        <v>5614</v>
      </c>
      <c r="F146" s="668"/>
      <c r="G146" s="668"/>
      <c r="H146" s="668"/>
      <c r="I146" s="668"/>
      <c r="J146" s="668"/>
      <c r="K146" s="668"/>
      <c r="L146" s="668"/>
      <c r="M146" s="668"/>
      <c r="N146" s="668">
        <v>5</v>
      </c>
      <c r="O146" s="668">
        <v>665</v>
      </c>
      <c r="P146" s="681"/>
      <c r="Q146" s="669">
        <v>133</v>
      </c>
    </row>
    <row r="147" spans="1:17" ht="14.4" customHeight="1" x14ac:dyDescent="0.3">
      <c r="A147" s="664" t="s">
        <v>5422</v>
      </c>
      <c r="B147" s="665" t="s">
        <v>5423</v>
      </c>
      <c r="C147" s="665" t="s">
        <v>4224</v>
      </c>
      <c r="D147" s="665" t="s">
        <v>5615</v>
      </c>
      <c r="E147" s="665" t="s">
        <v>5616</v>
      </c>
      <c r="F147" s="668"/>
      <c r="G147" s="668"/>
      <c r="H147" s="668"/>
      <c r="I147" s="668"/>
      <c r="J147" s="668"/>
      <c r="K147" s="668"/>
      <c r="L147" s="668"/>
      <c r="M147" s="668"/>
      <c r="N147" s="668">
        <v>188</v>
      </c>
      <c r="O147" s="668">
        <v>6956</v>
      </c>
      <c r="P147" s="681"/>
      <c r="Q147" s="669">
        <v>37</v>
      </c>
    </row>
    <row r="148" spans="1:17" ht="14.4" customHeight="1" x14ac:dyDescent="0.3">
      <c r="A148" s="664" t="s">
        <v>5422</v>
      </c>
      <c r="B148" s="665" t="s">
        <v>5617</v>
      </c>
      <c r="C148" s="665" t="s">
        <v>4224</v>
      </c>
      <c r="D148" s="665" t="s">
        <v>5618</v>
      </c>
      <c r="E148" s="665" t="s">
        <v>5619</v>
      </c>
      <c r="F148" s="668"/>
      <c r="G148" s="668"/>
      <c r="H148" s="668"/>
      <c r="I148" s="668"/>
      <c r="J148" s="668"/>
      <c r="K148" s="668"/>
      <c r="L148" s="668"/>
      <c r="M148" s="668"/>
      <c r="N148" s="668">
        <v>1</v>
      </c>
      <c r="O148" s="668">
        <v>1038</v>
      </c>
      <c r="P148" s="681"/>
      <c r="Q148" s="669">
        <v>1038</v>
      </c>
    </row>
    <row r="149" spans="1:17" ht="14.4" customHeight="1" x14ac:dyDescent="0.3">
      <c r="A149" s="664" t="s">
        <v>5620</v>
      </c>
      <c r="B149" s="665" t="s">
        <v>5339</v>
      </c>
      <c r="C149" s="665" t="s">
        <v>4212</v>
      </c>
      <c r="D149" s="665" t="s">
        <v>5621</v>
      </c>
      <c r="E149" s="665" t="s">
        <v>5622</v>
      </c>
      <c r="F149" s="668"/>
      <c r="G149" s="668"/>
      <c r="H149" s="668"/>
      <c r="I149" s="668"/>
      <c r="J149" s="668"/>
      <c r="K149" s="668"/>
      <c r="L149" s="668"/>
      <c r="M149" s="668"/>
      <c r="N149" s="668">
        <v>1</v>
      </c>
      <c r="O149" s="668">
        <v>2708.04</v>
      </c>
      <c r="P149" s="681"/>
      <c r="Q149" s="669">
        <v>2708.04</v>
      </c>
    </row>
    <row r="150" spans="1:17" ht="14.4" customHeight="1" x14ac:dyDescent="0.3">
      <c r="A150" s="664" t="s">
        <v>5620</v>
      </c>
      <c r="B150" s="665" t="s">
        <v>5339</v>
      </c>
      <c r="C150" s="665" t="s">
        <v>4212</v>
      </c>
      <c r="D150" s="665" t="s">
        <v>5623</v>
      </c>
      <c r="E150" s="665" t="s">
        <v>5624</v>
      </c>
      <c r="F150" s="668">
        <v>2.6</v>
      </c>
      <c r="G150" s="668">
        <v>2571.46</v>
      </c>
      <c r="H150" s="668">
        <v>1</v>
      </c>
      <c r="I150" s="668">
        <v>989.02307692307693</v>
      </c>
      <c r="J150" s="668">
        <v>4.45</v>
      </c>
      <c r="K150" s="668">
        <v>4233.42</v>
      </c>
      <c r="L150" s="668">
        <v>1.6463098784348191</v>
      </c>
      <c r="M150" s="668">
        <v>951.33033707865161</v>
      </c>
      <c r="N150" s="668">
        <v>0.5</v>
      </c>
      <c r="O150" s="668">
        <v>502.41</v>
      </c>
      <c r="P150" s="681">
        <v>0.1953792786977048</v>
      </c>
      <c r="Q150" s="669">
        <v>1004.82</v>
      </c>
    </row>
    <row r="151" spans="1:17" ht="14.4" customHeight="1" x14ac:dyDescent="0.3">
      <c r="A151" s="664" t="s">
        <v>5620</v>
      </c>
      <c r="B151" s="665" t="s">
        <v>5339</v>
      </c>
      <c r="C151" s="665" t="s">
        <v>4212</v>
      </c>
      <c r="D151" s="665" t="s">
        <v>5625</v>
      </c>
      <c r="E151" s="665" t="s">
        <v>5626</v>
      </c>
      <c r="F151" s="668">
        <v>1.1600000000000001</v>
      </c>
      <c r="G151" s="668">
        <v>11991.31</v>
      </c>
      <c r="H151" s="668">
        <v>1</v>
      </c>
      <c r="I151" s="668">
        <v>10337.336206896551</v>
      </c>
      <c r="J151" s="668">
        <v>1.1000000000000001</v>
      </c>
      <c r="K151" s="668">
        <v>10876.59</v>
      </c>
      <c r="L151" s="668">
        <v>0.90703934766093119</v>
      </c>
      <c r="M151" s="668">
        <v>9887.8090909090897</v>
      </c>
      <c r="N151" s="668">
        <v>1.31</v>
      </c>
      <c r="O151" s="668">
        <v>12953.02</v>
      </c>
      <c r="P151" s="681">
        <v>1.0802005785856592</v>
      </c>
      <c r="Q151" s="669">
        <v>9887.8015267175579</v>
      </c>
    </row>
    <row r="152" spans="1:17" ht="14.4" customHeight="1" x14ac:dyDescent="0.3">
      <c r="A152" s="664" t="s">
        <v>5620</v>
      </c>
      <c r="B152" s="665" t="s">
        <v>5339</v>
      </c>
      <c r="C152" s="665" t="s">
        <v>4212</v>
      </c>
      <c r="D152" s="665" t="s">
        <v>5627</v>
      </c>
      <c r="E152" s="665" t="s">
        <v>5628</v>
      </c>
      <c r="F152" s="668">
        <v>0.18</v>
      </c>
      <c r="G152" s="668">
        <v>955.93000000000006</v>
      </c>
      <c r="H152" s="668">
        <v>1</v>
      </c>
      <c r="I152" s="668">
        <v>5310.7222222222226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5620</v>
      </c>
      <c r="B153" s="665" t="s">
        <v>5339</v>
      </c>
      <c r="C153" s="665" t="s">
        <v>4212</v>
      </c>
      <c r="D153" s="665" t="s">
        <v>5629</v>
      </c>
      <c r="E153" s="665" t="s">
        <v>5626</v>
      </c>
      <c r="F153" s="668">
        <v>0.13</v>
      </c>
      <c r="G153" s="668">
        <v>845.84</v>
      </c>
      <c r="H153" s="668">
        <v>1</v>
      </c>
      <c r="I153" s="668">
        <v>6506.4615384615381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5620</v>
      </c>
      <c r="B154" s="665" t="s">
        <v>5339</v>
      </c>
      <c r="C154" s="665" t="s">
        <v>4212</v>
      </c>
      <c r="D154" s="665" t="s">
        <v>5630</v>
      </c>
      <c r="E154" s="665" t="s">
        <v>5347</v>
      </c>
      <c r="F154" s="668">
        <v>0.66</v>
      </c>
      <c r="G154" s="668">
        <v>3604.11</v>
      </c>
      <c r="H154" s="668">
        <v>1</v>
      </c>
      <c r="I154" s="668">
        <v>5460.772727272727</v>
      </c>
      <c r="J154" s="668">
        <v>1.27</v>
      </c>
      <c r="K154" s="668">
        <v>5622.29</v>
      </c>
      <c r="L154" s="668">
        <v>1.5599662607412093</v>
      </c>
      <c r="M154" s="668">
        <v>4427</v>
      </c>
      <c r="N154" s="668">
        <v>1.73</v>
      </c>
      <c r="O154" s="668">
        <v>7658.7099999999991</v>
      </c>
      <c r="P154" s="681">
        <v>2.1249934103010171</v>
      </c>
      <c r="Q154" s="669">
        <v>4426.9999999999991</v>
      </c>
    </row>
    <row r="155" spans="1:17" ht="14.4" customHeight="1" x14ac:dyDescent="0.3">
      <c r="A155" s="664" t="s">
        <v>5620</v>
      </c>
      <c r="B155" s="665" t="s">
        <v>5339</v>
      </c>
      <c r="C155" s="665" t="s">
        <v>4212</v>
      </c>
      <c r="D155" s="665" t="s">
        <v>5631</v>
      </c>
      <c r="E155" s="665" t="s">
        <v>5347</v>
      </c>
      <c r="F155" s="668">
        <v>4.82</v>
      </c>
      <c r="G155" s="668">
        <v>52587.400000000009</v>
      </c>
      <c r="H155" s="668">
        <v>1</v>
      </c>
      <c r="I155" s="668">
        <v>10910.248962655603</v>
      </c>
      <c r="J155" s="668">
        <v>0.51</v>
      </c>
      <c r="K155" s="668">
        <v>4427</v>
      </c>
      <c r="L155" s="668">
        <v>8.4183663767366315E-2</v>
      </c>
      <c r="M155" s="668">
        <v>8680.3921568627447</v>
      </c>
      <c r="N155" s="668">
        <v>0.49000000000000005</v>
      </c>
      <c r="O155" s="668">
        <v>4338.46</v>
      </c>
      <c r="P155" s="681">
        <v>8.249999049201899E-2</v>
      </c>
      <c r="Q155" s="669">
        <v>8854</v>
      </c>
    </row>
    <row r="156" spans="1:17" ht="14.4" customHeight="1" x14ac:dyDescent="0.3">
      <c r="A156" s="664" t="s">
        <v>5620</v>
      </c>
      <c r="B156" s="665" t="s">
        <v>5339</v>
      </c>
      <c r="C156" s="665" t="s">
        <v>4212</v>
      </c>
      <c r="D156" s="665" t="s">
        <v>5632</v>
      </c>
      <c r="E156" s="665" t="s">
        <v>5633</v>
      </c>
      <c r="F156" s="668">
        <v>2.2000000000000002</v>
      </c>
      <c r="G156" s="668">
        <v>4303.42</v>
      </c>
      <c r="H156" s="668">
        <v>1</v>
      </c>
      <c r="I156" s="668">
        <v>1956.1</v>
      </c>
      <c r="J156" s="668">
        <v>2.72</v>
      </c>
      <c r="K156" s="668">
        <v>5298.1900000000005</v>
      </c>
      <c r="L156" s="668">
        <v>1.2311580092112786</v>
      </c>
      <c r="M156" s="668">
        <v>1947.8639705882354</v>
      </c>
      <c r="N156" s="668">
        <v>2.9</v>
      </c>
      <c r="O156" s="668">
        <v>5652.97</v>
      </c>
      <c r="P156" s="681">
        <v>1.3135994162782159</v>
      </c>
      <c r="Q156" s="669">
        <v>1949.3000000000002</v>
      </c>
    </row>
    <row r="157" spans="1:17" ht="14.4" customHeight="1" x14ac:dyDescent="0.3">
      <c r="A157" s="664" t="s">
        <v>5620</v>
      </c>
      <c r="B157" s="665" t="s">
        <v>5339</v>
      </c>
      <c r="C157" s="665" t="s">
        <v>4212</v>
      </c>
      <c r="D157" s="665" t="s">
        <v>5346</v>
      </c>
      <c r="E157" s="665" t="s">
        <v>5347</v>
      </c>
      <c r="F157" s="668"/>
      <c r="G157" s="668"/>
      <c r="H157" s="668"/>
      <c r="I157" s="668"/>
      <c r="J157" s="668">
        <v>6.2999999999999989</v>
      </c>
      <c r="K157" s="668">
        <v>11156.04</v>
      </c>
      <c r="L157" s="668"/>
      <c r="M157" s="668">
        <v>1770.8000000000004</v>
      </c>
      <c r="N157" s="668">
        <v>9.4999999999999982</v>
      </c>
      <c r="O157" s="668">
        <v>16822.599999999999</v>
      </c>
      <c r="P157" s="681"/>
      <c r="Q157" s="669">
        <v>1770.8000000000002</v>
      </c>
    </row>
    <row r="158" spans="1:17" ht="14.4" customHeight="1" x14ac:dyDescent="0.3">
      <c r="A158" s="664" t="s">
        <v>5620</v>
      </c>
      <c r="B158" s="665" t="s">
        <v>5339</v>
      </c>
      <c r="C158" s="665" t="s">
        <v>4212</v>
      </c>
      <c r="D158" s="665" t="s">
        <v>5634</v>
      </c>
      <c r="E158" s="665" t="s">
        <v>5635</v>
      </c>
      <c r="F158" s="668">
        <v>3.2899999999999996</v>
      </c>
      <c r="G158" s="668">
        <v>1246.05</v>
      </c>
      <c r="H158" s="668">
        <v>1</v>
      </c>
      <c r="I158" s="668">
        <v>378.73860182370822</v>
      </c>
      <c r="J158" s="668">
        <v>5.0300000000000011</v>
      </c>
      <c r="K158" s="668">
        <v>2011.7300000000005</v>
      </c>
      <c r="L158" s="668">
        <v>1.6144857750491557</v>
      </c>
      <c r="M158" s="668">
        <v>399.94632206759445</v>
      </c>
      <c r="N158" s="668">
        <v>2.31</v>
      </c>
      <c r="O158" s="668">
        <v>1195.6400000000001</v>
      </c>
      <c r="P158" s="681">
        <v>0.95954415954415961</v>
      </c>
      <c r="Q158" s="669">
        <v>517.59307359307365</v>
      </c>
    </row>
    <row r="159" spans="1:17" ht="14.4" customHeight="1" x14ac:dyDescent="0.3">
      <c r="A159" s="664" t="s">
        <v>5620</v>
      </c>
      <c r="B159" s="665" t="s">
        <v>5339</v>
      </c>
      <c r="C159" s="665" t="s">
        <v>4212</v>
      </c>
      <c r="D159" s="665" t="s">
        <v>5348</v>
      </c>
      <c r="E159" s="665" t="s">
        <v>5349</v>
      </c>
      <c r="F159" s="668">
        <v>0.23</v>
      </c>
      <c r="G159" s="668">
        <v>217.3</v>
      </c>
      <c r="H159" s="668">
        <v>1</v>
      </c>
      <c r="I159" s="668">
        <v>944.78260869565213</v>
      </c>
      <c r="J159" s="668">
        <v>0.2</v>
      </c>
      <c r="K159" s="668">
        <v>180.76</v>
      </c>
      <c r="L159" s="668">
        <v>0.83184537505752409</v>
      </c>
      <c r="M159" s="668">
        <v>903.8</v>
      </c>
      <c r="N159" s="668">
        <v>0.25</v>
      </c>
      <c r="O159" s="668">
        <v>225.97</v>
      </c>
      <c r="P159" s="681">
        <v>1.0398987574781409</v>
      </c>
      <c r="Q159" s="669">
        <v>903.88</v>
      </c>
    </row>
    <row r="160" spans="1:17" ht="14.4" customHeight="1" x14ac:dyDescent="0.3">
      <c r="A160" s="664" t="s">
        <v>5620</v>
      </c>
      <c r="B160" s="665" t="s">
        <v>5339</v>
      </c>
      <c r="C160" s="665" t="s">
        <v>4212</v>
      </c>
      <c r="D160" s="665" t="s">
        <v>5636</v>
      </c>
      <c r="E160" s="665" t="s">
        <v>5347</v>
      </c>
      <c r="F160" s="668"/>
      <c r="G160" s="668"/>
      <c r="H160" s="668"/>
      <c r="I160" s="668"/>
      <c r="J160" s="668">
        <v>0.39999999999999997</v>
      </c>
      <c r="K160" s="668">
        <v>13493.529999999999</v>
      </c>
      <c r="L160" s="668"/>
      <c r="M160" s="668">
        <v>33733.824999999997</v>
      </c>
      <c r="N160" s="668">
        <v>0.41000000000000003</v>
      </c>
      <c r="O160" s="668">
        <v>13281.039999999999</v>
      </c>
      <c r="P160" s="681"/>
      <c r="Q160" s="669">
        <v>32392.780487804874</v>
      </c>
    </row>
    <row r="161" spans="1:17" ht="14.4" customHeight="1" x14ac:dyDescent="0.3">
      <c r="A161" s="664" t="s">
        <v>5620</v>
      </c>
      <c r="B161" s="665" t="s">
        <v>5339</v>
      </c>
      <c r="C161" s="665" t="s">
        <v>4221</v>
      </c>
      <c r="D161" s="665" t="s">
        <v>5637</v>
      </c>
      <c r="E161" s="665" t="s">
        <v>5638</v>
      </c>
      <c r="F161" s="668">
        <v>1</v>
      </c>
      <c r="G161" s="668">
        <v>9783.27</v>
      </c>
      <c r="H161" s="668">
        <v>1</v>
      </c>
      <c r="I161" s="668">
        <v>9783.27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5620</v>
      </c>
      <c r="B162" s="665" t="s">
        <v>5339</v>
      </c>
      <c r="C162" s="665" t="s">
        <v>4221</v>
      </c>
      <c r="D162" s="665" t="s">
        <v>5639</v>
      </c>
      <c r="E162" s="665" t="s">
        <v>5640</v>
      </c>
      <c r="F162" s="668">
        <v>3</v>
      </c>
      <c r="G162" s="668">
        <v>1768.77</v>
      </c>
      <c r="H162" s="668">
        <v>1</v>
      </c>
      <c r="I162" s="668">
        <v>589.59</v>
      </c>
      <c r="J162" s="668"/>
      <c r="K162" s="668"/>
      <c r="L162" s="668"/>
      <c r="M162" s="668"/>
      <c r="N162" s="668">
        <v>1</v>
      </c>
      <c r="O162" s="668">
        <v>589.59</v>
      </c>
      <c r="P162" s="681">
        <v>0.33333333333333337</v>
      </c>
      <c r="Q162" s="669">
        <v>589.59</v>
      </c>
    </row>
    <row r="163" spans="1:17" ht="14.4" customHeight="1" x14ac:dyDescent="0.3">
      <c r="A163" s="664" t="s">
        <v>5620</v>
      </c>
      <c r="B163" s="665" t="s">
        <v>5339</v>
      </c>
      <c r="C163" s="665" t="s">
        <v>4221</v>
      </c>
      <c r="D163" s="665" t="s">
        <v>5641</v>
      </c>
      <c r="E163" s="665" t="s">
        <v>5642</v>
      </c>
      <c r="F163" s="668">
        <v>28</v>
      </c>
      <c r="G163" s="668">
        <v>47798.799999999996</v>
      </c>
      <c r="H163" s="668">
        <v>1</v>
      </c>
      <c r="I163" s="668">
        <v>1707.1</v>
      </c>
      <c r="J163" s="668">
        <v>14</v>
      </c>
      <c r="K163" s="668">
        <v>23899.4</v>
      </c>
      <c r="L163" s="668">
        <v>0.50000000000000011</v>
      </c>
      <c r="M163" s="668">
        <v>1707.1000000000001</v>
      </c>
      <c r="N163" s="668">
        <v>13</v>
      </c>
      <c r="O163" s="668">
        <v>22192.300000000003</v>
      </c>
      <c r="P163" s="681">
        <v>0.46428571428571441</v>
      </c>
      <c r="Q163" s="669">
        <v>1707.1000000000001</v>
      </c>
    </row>
    <row r="164" spans="1:17" ht="14.4" customHeight="1" x14ac:dyDescent="0.3">
      <c r="A164" s="664" t="s">
        <v>5620</v>
      </c>
      <c r="B164" s="665" t="s">
        <v>5339</v>
      </c>
      <c r="C164" s="665" t="s">
        <v>4221</v>
      </c>
      <c r="D164" s="665" t="s">
        <v>5643</v>
      </c>
      <c r="E164" s="665" t="s">
        <v>5644</v>
      </c>
      <c r="F164" s="668"/>
      <c r="G164" s="668"/>
      <c r="H164" s="668"/>
      <c r="I164" s="668"/>
      <c r="J164" s="668"/>
      <c r="K164" s="668"/>
      <c r="L164" s="668"/>
      <c r="M164" s="668"/>
      <c r="N164" s="668">
        <v>5</v>
      </c>
      <c r="O164" s="668">
        <v>7236.4</v>
      </c>
      <c r="P164" s="681"/>
      <c r="Q164" s="669">
        <v>1447.28</v>
      </c>
    </row>
    <row r="165" spans="1:17" ht="14.4" customHeight="1" x14ac:dyDescent="0.3">
      <c r="A165" s="664" t="s">
        <v>5620</v>
      </c>
      <c r="B165" s="665" t="s">
        <v>5339</v>
      </c>
      <c r="C165" s="665" t="s">
        <v>4221</v>
      </c>
      <c r="D165" s="665" t="s">
        <v>5645</v>
      </c>
      <c r="E165" s="665" t="s">
        <v>5646</v>
      </c>
      <c r="F165" s="668"/>
      <c r="G165" s="668"/>
      <c r="H165" s="668"/>
      <c r="I165" s="668"/>
      <c r="J165" s="668"/>
      <c r="K165" s="668"/>
      <c r="L165" s="668"/>
      <c r="M165" s="668"/>
      <c r="N165" s="668">
        <v>1</v>
      </c>
      <c r="O165" s="668">
        <v>972.32</v>
      </c>
      <c r="P165" s="681"/>
      <c r="Q165" s="669">
        <v>972.32</v>
      </c>
    </row>
    <row r="166" spans="1:17" ht="14.4" customHeight="1" x14ac:dyDescent="0.3">
      <c r="A166" s="664" t="s">
        <v>5620</v>
      </c>
      <c r="B166" s="665" t="s">
        <v>5339</v>
      </c>
      <c r="C166" s="665" t="s">
        <v>4221</v>
      </c>
      <c r="D166" s="665" t="s">
        <v>5647</v>
      </c>
      <c r="E166" s="665" t="s">
        <v>5646</v>
      </c>
      <c r="F166" s="668">
        <v>12</v>
      </c>
      <c r="G166" s="668">
        <v>20487.72</v>
      </c>
      <c r="H166" s="668">
        <v>1</v>
      </c>
      <c r="I166" s="668">
        <v>1707.3100000000002</v>
      </c>
      <c r="J166" s="668">
        <v>17</v>
      </c>
      <c r="K166" s="668">
        <v>29024.27</v>
      </c>
      <c r="L166" s="668">
        <v>1.4166666666666665</v>
      </c>
      <c r="M166" s="668">
        <v>1707.31</v>
      </c>
      <c r="N166" s="668">
        <v>11</v>
      </c>
      <c r="O166" s="668">
        <v>18780.41</v>
      </c>
      <c r="P166" s="681">
        <v>0.91666666666666663</v>
      </c>
      <c r="Q166" s="669">
        <v>1707.31</v>
      </c>
    </row>
    <row r="167" spans="1:17" ht="14.4" customHeight="1" x14ac:dyDescent="0.3">
      <c r="A167" s="664" t="s">
        <v>5620</v>
      </c>
      <c r="B167" s="665" t="s">
        <v>5339</v>
      </c>
      <c r="C167" s="665" t="s">
        <v>4221</v>
      </c>
      <c r="D167" s="665" t="s">
        <v>5648</v>
      </c>
      <c r="E167" s="665" t="s">
        <v>5646</v>
      </c>
      <c r="F167" s="668">
        <v>3</v>
      </c>
      <c r="G167" s="668">
        <v>6198.9000000000005</v>
      </c>
      <c r="H167" s="668">
        <v>1</v>
      </c>
      <c r="I167" s="668">
        <v>2066.3000000000002</v>
      </c>
      <c r="J167" s="668">
        <v>2</v>
      </c>
      <c r="K167" s="668">
        <v>4132.6000000000004</v>
      </c>
      <c r="L167" s="668">
        <v>0.66666666666666663</v>
      </c>
      <c r="M167" s="668">
        <v>2066.3000000000002</v>
      </c>
      <c r="N167" s="668">
        <v>2</v>
      </c>
      <c r="O167" s="668">
        <v>4132.6000000000004</v>
      </c>
      <c r="P167" s="681">
        <v>0.66666666666666663</v>
      </c>
      <c r="Q167" s="669">
        <v>2066.3000000000002</v>
      </c>
    </row>
    <row r="168" spans="1:17" ht="14.4" customHeight="1" x14ac:dyDescent="0.3">
      <c r="A168" s="664" t="s">
        <v>5620</v>
      </c>
      <c r="B168" s="665" t="s">
        <v>5339</v>
      </c>
      <c r="C168" s="665" t="s">
        <v>4221</v>
      </c>
      <c r="D168" s="665" t="s">
        <v>5649</v>
      </c>
      <c r="E168" s="665" t="s">
        <v>5650</v>
      </c>
      <c r="F168" s="668"/>
      <c r="G168" s="668"/>
      <c r="H168" s="668"/>
      <c r="I168" s="668"/>
      <c r="J168" s="668"/>
      <c r="K168" s="668"/>
      <c r="L168" s="668"/>
      <c r="M168" s="668"/>
      <c r="N168" s="668">
        <v>1</v>
      </c>
      <c r="O168" s="668">
        <v>1932.09</v>
      </c>
      <c r="P168" s="681"/>
      <c r="Q168" s="669">
        <v>1932.09</v>
      </c>
    </row>
    <row r="169" spans="1:17" ht="14.4" customHeight="1" x14ac:dyDescent="0.3">
      <c r="A169" s="664" t="s">
        <v>5620</v>
      </c>
      <c r="B169" s="665" t="s">
        <v>5339</v>
      </c>
      <c r="C169" s="665" t="s">
        <v>4221</v>
      </c>
      <c r="D169" s="665" t="s">
        <v>5651</v>
      </c>
      <c r="E169" s="665" t="s">
        <v>5652</v>
      </c>
      <c r="F169" s="668"/>
      <c r="G169" s="668"/>
      <c r="H169" s="668"/>
      <c r="I169" s="668"/>
      <c r="J169" s="668">
        <v>1</v>
      </c>
      <c r="K169" s="668">
        <v>1027.76</v>
      </c>
      <c r="L169" s="668"/>
      <c r="M169" s="668">
        <v>1027.76</v>
      </c>
      <c r="N169" s="668"/>
      <c r="O169" s="668"/>
      <c r="P169" s="681"/>
      <c r="Q169" s="669"/>
    </row>
    <row r="170" spans="1:17" ht="14.4" customHeight="1" x14ac:dyDescent="0.3">
      <c r="A170" s="664" t="s">
        <v>5620</v>
      </c>
      <c r="B170" s="665" t="s">
        <v>5339</v>
      </c>
      <c r="C170" s="665" t="s">
        <v>4221</v>
      </c>
      <c r="D170" s="665" t="s">
        <v>5653</v>
      </c>
      <c r="E170" s="665" t="s">
        <v>5652</v>
      </c>
      <c r="F170" s="668">
        <v>1</v>
      </c>
      <c r="G170" s="668">
        <v>2141.85</v>
      </c>
      <c r="H170" s="668">
        <v>1</v>
      </c>
      <c r="I170" s="668">
        <v>2141.85</v>
      </c>
      <c r="J170" s="668">
        <v>2</v>
      </c>
      <c r="K170" s="668">
        <v>4283.7</v>
      </c>
      <c r="L170" s="668">
        <v>2</v>
      </c>
      <c r="M170" s="668">
        <v>2141.85</v>
      </c>
      <c r="N170" s="668"/>
      <c r="O170" s="668"/>
      <c r="P170" s="681"/>
      <c r="Q170" s="669"/>
    </row>
    <row r="171" spans="1:17" ht="14.4" customHeight="1" x14ac:dyDescent="0.3">
      <c r="A171" s="664" t="s">
        <v>5620</v>
      </c>
      <c r="B171" s="665" t="s">
        <v>5339</v>
      </c>
      <c r="C171" s="665" t="s">
        <v>4221</v>
      </c>
      <c r="D171" s="665" t="s">
        <v>5654</v>
      </c>
      <c r="E171" s="665" t="s">
        <v>5655</v>
      </c>
      <c r="F171" s="668"/>
      <c r="G171" s="668"/>
      <c r="H171" s="668"/>
      <c r="I171" s="668"/>
      <c r="J171" s="668">
        <v>1</v>
      </c>
      <c r="K171" s="668">
        <v>466.78</v>
      </c>
      <c r="L171" s="668"/>
      <c r="M171" s="668">
        <v>466.78</v>
      </c>
      <c r="N171" s="668"/>
      <c r="O171" s="668"/>
      <c r="P171" s="681"/>
      <c r="Q171" s="669"/>
    </row>
    <row r="172" spans="1:17" ht="14.4" customHeight="1" x14ac:dyDescent="0.3">
      <c r="A172" s="664" t="s">
        <v>5620</v>
      </c>
      <c r="B172" s="665" t="s">
        <v>5339</v>
      </c>
      <c r="C172" s="665" t="s">
        <v>4221</v>
      </c>
      <c r="D172" s="665" t="s">
        <v>5656</v>
      </c>
      <c r="E172" s="665" t="s">
        <v>5657</v>
      </c>
      <c r="F172" s="668">
        <v>3</v>
      </c>
      <c r="G172" s="668">
        <v>9010.14</v>
      </c>
      <c r="H172" s="668">
        <v>1</v>
      </c>
      <c r="I172" s="668">
        <v>3003.3799999999997</v>
      </c>
      <c r="J172" s="668">
        <v>1</v>
      </c>
      <c r="K172" s="668">
        <v>3003.38</v>
      </c>
      <c r="L172" s="668">
        <v>0.33333333333333337</v>
      </c>
      <c r="M172" s="668">
        <v>3003.38</v>
      </c>
      <c r="N172" s="668">
        <v>1</v>
      </c>
      <c r="O172" s="668">
        <v>3003.38</v>
      </c>
      <c r="P172" s="681">
        <v>0.33333333333333337</v>
      </c>
      <c r="Q172" s="669">
        <v>3003.38</v>
      </c>
    </row>
    <row r="173" spans="1:17" ht="14.4" customHeight="1" x14ac:dyDescent="0.3">
      <c r="A173" s="664" t="s">
        <v>5620</v>
      </c>
      <c r="B173" s="665" t="s">
        <v>5339</v>
      </c>
      <c r="C173" s="665" t="s">
        <v>4221</v>
      </c>
      <c r="D173" s="665" t="s">
        <v>5658</v>
      </c>
      <c r="E173" s="665" t="s">
        <v>5659</v>
      </c>
      <c r="F173" s="668"/>
      <c r="G173" s="668"/>
      <c r="H173" s="668"/>
      <c r="I173" s="668"/>
      <c r="J173" s="668"/>
      <c r="K173" s="668"/>
      <c r="L173" s="668"/>
      <c r="M173" s="668"/>
      <c r="N173" s="668">
        <v>2</v>
      </c>
      <c r="O173" s="668">
        <v>13781.56</v>
      </c>
      <c r="P173" s="681"/>
      <c r="Q173" s="669">
        <v>6890.78</v>
      </c>
    </row>
    <row r="174" spans="1:17" ht="14.4" customHeight="1" x14ac:dyDescent="0.3">
      <c r="A174" s="664" t="s">
        <v>5620</v>
      </c>
      <c r="B174" s="665" t="s">
        <v>5339</v>
      </c>
      <c r="C174" s="665" t="s">
        <v>4221</v>
      </c>
      <c r="D174" s="665" t="s">
        <v>5660</v>
      </c>
      <c r="E174" s="665" t="s">
        <v>5661</v>
      </c>
      <c r="F174" s="668">
        <v>6</v>
      </c>
      <c r="G174" s="668">
        <v>24827.34</v>
      </c>
      <c r="H174" s="668">
        <v>1</v>
      </c>
      <c r="I174" s="668">
        <v>4137.8900000000003</v>
      </c>
      <c r="J174" s="668">
        <v>5</v>
      </c>
      <c r="K174" s="668">
        <v>20689.45</v>
      </c>
      <c r="L174" s="668">
        <v>0.83333333333333337</v>
      </c>
      <c r="M174" s="668">
        <v>4137.8900000000003</v>
      </c>
      <c r="N174" s="668">
        <v>3</v>
      </c>
      <c r="O174" s="668">
        <v>12413.670000000002</v>
      </c>
      <c r="P174" s="681">
        <v>0.50000000000000011</v>
      </c>
      <c r="Q174" s="669">
        <v>4137.8900000000003</v>
      </c>
    </row>
    <row r="175" spans="1:17" ht="14.4" customHeight="1" x14ac:dyDescent="0.3">
      <c r="A175" s="664" t="s">
        <v>5620</v>
      </c>
      <c r="B175" s="665" t="s">
        <v>5339</v>
      </c>
      <c r="C175" s="665" t="s">
        <v>4221</v>
      </c>
      <c r="D175" s="665" t="s">
        <v>5662</v>
      </c>
      <c r="E175" s="665" t="s">
        <v>5663</v>
      </c>
      <c r="F175" s="668">
        <v>9</v>
      </c>
      <c r="G175" s="668">
        <v>153657.44999999998</v>
      </c>
      <c r="H175" s="668">
        <v>1</v>
      </c>
      <c r="I175" s="668">
        <v>17073.05</v>
      </c>
      <c r="J175" s="668">
        <v>11</v>
      </c>
      <c r="K175" s="668">
        <v>187803.55</v>
      </c>
      <c r="L175" s="668">
        <v>1.2222222222222223</v>
      </c>
      <c r="M175" s="668">
        <v>17073.05</v>
      </c>
      <c r="N175" s="668"/>
      <c r="O175" s="668"/>
      <c r="P175" s="681"/>
      <c r="Q175" s="669"/>
    </row>
    <row r="176" spans="1:17" ht="14.4" customHeight="1" x14ac:dyDescent="0.3">
      <c r="A176" s="664" t="s">
        <v>5620</v>
      </c>
      <c r="B176" s="665" t="s">
        <v>5339</v>
      </c>
      <c r="C176" s="665" t="s">
        <v>4221</v>
      </c>
      <c r="D176" s="665" t="s">
        <v>5664</v>
      </c>
      <c r="E176" s="665" t="s">
        <v>5665</v>
      </c>
      <c r="F176" s="668">
        <v>10</v>
      </c>
      <c r="G176" s="668">
        <v>10028</v>
      </c>
      <c r="H176" s="668">
        <v>1</v>
      </c>
      <c r="I176" s="668">
        <v>1002.8</v>
      </c>
      <c r="J176" s="668">
        <v>13</v>
      </c>
      <c r="K176" s="668">
        <v>13036.4</v>
      </c>
      <c r="L176" s="668">
        <v>1.3</v>
      </c>
      <c r="M176" s="668">
        <v>1002.8</v>
      </c>
      <c r="N176" s="668">
        <v>11</v>
      </c>
      <c r="O176" s="668">
        <v>11030.8</v>
      </c>
      <c r="P176" s="681">
        <v>1.0999999999999999</v>
      </c>
      <c r="Q176" s="669">
        <v>1002.8</v>
      </c>
    </row>
    <row r="177" spans="1:17" ht="14.4" customHeight="1" x14ac:dyDescent="0.3">
      <c r="A177" s="664" t="s">
        <v>5620</v>
      </c>
      <c r="B177" s="665" t="s">
        <v>5339</v>
      </c>
      <c r="C177" s="665" t="s">
        <v>4221</v>
      </c>
      <c r="D177" s="665" t="s">
        <v>5666</v>
      </c>
      <c r="E177" s="665" t="s">
        <v>5667</v>
      </c>
      <c r="F177" s="668">
        <v>1</v>
      </c>
      <c r="G177" s="668">
        <v>7650</v>
      </c>
      <c r="H177" s="668">
        <v>1</v>
      </c>
      <c r="I177" s="668">
        <v>7650</v>
      </c>
      <c r="J177" s="668">
        <v>2</v>
      </c>
      <c r="K177" s="668">
        <v>15300</v>
      </c>
      <c r="L177" s="668">
        <v>2</v>
      </c>
      <c r="M177" s="668">
        <v>7650</v>
      </c>
      <c r="N177" s="668"/>
      <c r="O177" s="668"/>
      <c r="P177" s="681"/>
      <c r="Q177" s="669"/>
    </row>
    <row r="178" spans="1:17" ht="14.4" customHeight="1" x14ac:dyDescent="0.3">
      <c r="A178" s="664" t="s">
        <v>5620</v>
      </c>
      <c r="B178" s="665" t="s">
        <v>5339</v>
      </c>
      <c r="C178" s="665" t="s">
        <v>4221</v>
      </c>
      <c r="D178" s="665" t="s">
        <v>5668</v>
      </c>
      <c r="E178" s="665" t="s">
        <v>5669</v>
      </c>
      <c r="F178" s="668">
        <v>1</v>
      </c>
      <c r="G178" s="668">
        <v>9370.39</v>
      </c>
      <c r="H178" s="668">
        <v>1</v>
      </c>
      <c r="I178" s="668">
        <v>9370.39</v>
      </c>
      <c r="J178" s="668"/>
      <c r="K178" s="668"/>
      <c r="L178" s="668"/>
      <c r="M178" s="668"/>
      <c r="N178" s="668">
        <v>1</v>
      </c>
      <c r="O178" s="668">
        <v>9370.39</v>
      </c>
      <c r="P178" s="681">
        <v>1</v>
      </c>
      <c r="Q178" s="669">
        <v>9370.39</v>
      </c>
    </row>
    <row r="179" spans="1:17" ht="14.4" customHeight="1" x14ac:dyDescent="0.3">
      <c r="A179" s="664" t="s">
        <v>5620</v>
      </c>
      <c r="B179" s="665" t="s">
        <v>5339</v>
      </c>
      <c r="C179" s="665" t="s">
        <v>4221</v>
      </c>
      <c r="D179" s="665" t="s">
        <v>5670</v>
      </c>
      <c r="E179" s="665" t="s">
        <v>5671</v>
      </c>
      <c r="F179" s="668">
        <v>3</v>
      </c>
      <c r="G179" s="668">
        <v>39853.56</v>
      </c>
      <c r="H179" s="668">
        <v>1</v>
      </c>
      <c r="I179" s="668">
        <v>13284.519999999999</v>
      </c>
      <c r="J179" s="668">
        <v>1</v>
      </c>
      <c r="K179" s="668">
        <v>13284.52</v>
      </c>
      <c r="L179" s="668">
        <v>0.33333333333333337</v>
      </c>
      <c r="M179" s="668">
        <v>13284.52</v>
      </c>
      <c r="N179" s="668"/>
      <c r="O179" s="668"/>
      <c r="P179" s="681"/>
      <c r="Q179" s="669"/>
    </row>
    <row r="180" spans="1:17" ht="14.4" customHeight="1" x14ac:dyDescent="0.3">
      <c r="A180" s="664" t="s">
        <v>5620</v>
      </c>
      <c r="B180" s="665" t="s">
        <v>5339</v>
      </c>
      <c r="C180" s="665" t="s">
        <v>4221</v>
      </c>
      <c r="D180" s="665" t="s">
        <v>5672</v>
      </c>
      <c r="E180" s="665" t="s">
        <v>5673</v>
      </c>
      <c r="F180" s="668">
        <v>3</v>
      </c>
      <c r="G180" s="668">
        <v>6512.91</v>
      </c>
      <c r="H180" s="668">
        <v>1</v>
      </c>
      <c r="I180" s="668">
        <v>2170.9699999999998</v>
      </c>
      <c r="J180" s="668">
        <v>1</v>
      </c>
      <c r="K180" s="668">
        <v>2170.9699999999998</v>
      </c>
      <c r="L180" s="668">
        <v>0.33333333333333331</v>
      </c>
      <c r="M180" s="668">
        <v>2170.9699999999998</v>
      </c>
      <c r="N180" s="668">
        <v>1</v>
      </c>
      <c r="O180" s="668">
        <v>2170.9699999999998</v>
      </c>
      <c r="P180" s="681">
        <v>0.33333333333333331</v>
      </c>
      <c r="Q180" s="669">
        <v>2170.9699999999998</v>
      </c>
    </row>
    <row r="181" spans="1:17" ht="14.4" customHeight="1" x14ac:dyDescent="0.3">
      <c r="A181" s="664" t="s">
        <v>5620</v>
      </c>
      <c r="B181" s="665" t="s">
        <v>5339</v>
      </c>
      <c r="C181" s="665" t="s">
        <v>4221</v>
      </c>
      <c r="D181" s="665" t="s">
        <v>5674</v>
      </c>
      <c r="E181" s="665" t="s">
        <v>5675</v>
      </c>
      <c r="F181" s="668">
        <v>2</v>
      </c>
      <c r="G181" s="668">
        <v>1594</v>
      </c>
      <c r="H181" s="668">
        <v>1</v>
      </c>
      <c r="I181" s="668">
        <v>797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5620</v>
      </c>
      <c r="B182" s="665" t="s">
        <v>5339</v>
      </c>
      <c r="C182" s="665" t="s">
        <v>4221</v>
      </c>
      <c r="D182" s="665" t="s">
        <v>5676</v>
      </c>
      <c r="E182" s="665" t="s">
        <v>5677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5259.23</v>
      </c>
      <c r="P182" s="681"/>
      <c r="Q182" s="669">
        <v>5259.23</v>
      </c>
    </row>
    <row r="183" spans="1:17" ht="14.4" customHeight="1" x14ac:dyDescent="0.3">
      <c r="A183" s="664" t="s">
        <v>5620</v>
      </c>
      <c r="B183" s="665" t="s">
        <v>5339</v>
      </c>
      <c r="C183" s="665" t="s">
        <v>4221</v>
      </c>
      <c r="D183" s="665" t="s">
        <v>5678</v>
      </c>
      <c r="E183" s="665" t="s">
        <v>5679</v>
      </c>
      <c r="F183" s="668">
        <v>1</v>
      </c>
      <c r="G183" s="668">
        <v>605.65</v>
      </c>
      <c r="H183" s="668">
        <v>1</v>
      </c>
      <c r="I183" s="668">
        <v>605.65</v>
      </c>
      <c r="J183" s="668">
        <v>1</v>
      </c>
      <c r="K183" s="668">
        <v>605.65</v>
      </c>
      <c r="L183" s="668">
        <v>1</v>
      </c>
      <c r="M183" s="668">
        <v>605.65</v>
      </c>
      <c r="N183" s="668">
        <v>1</v>
      </c>
      <c r="O183" s="668">
        <v>605.65</v>
      </c>
      <c r="P183" s="681">
        <v>1</v>
      </c>
      <c r="Q183" s="669">
        <v>605.65</v>
      </c>
    </row>
    <row r="184" spans="1:17" ht="14.4" customHeight="1" x14ac:dyDescent="0.3">
      <c r="A184" s="664" t="s">
        <v>5620</v>
      </c>
      <c r="B184" s="665" t="s">
        <v>5339</v>
      </c>
      <c r="C184" s="665" t="s">
        <v>4221</v>
      </c>
      <c r="D184" s="665" t="s">
        <v>5680</v>
      </c>
      <c r="E184" s="665" t="s">
        <v>5681</v>
      </c>
      <c r="F184" s="668"/>
      <c r="G184" s="668"/>
      <c r="H184" s="668"/>
      <c r="I184" s="668"/>
      <c r="J184" s="668"/>
      <c r="K184" s="668"/>
      <c r="L184" s="668"/>
      <c r="M184" s="668"/>
      <c r="N184" s="668">
        <v>2</v>
      </c>
      <c r="O184" s="668">
        <v>1662.32</v>
      </c>
      <c r="P184" s="681"/>
      <c r="Q184" s="669">
        <v>831.16</v>
      </c>
    </row>
    <row r="185" spans="1:17" ht="14.4" customHeight="1" x14ac:dyDescent="0.3">
      <c r="A185" s="664" t="s">
        <v>5620</v>
      </c>
      <c r="B185" s="665" t="s">
        <v>5339</v>
      </c>
      <c r="C185" s="665" t="s">
        <v>4221</v>
      </c>
      <c r="D185" s="665" t="s">
        <v>5682</v>
      </c>
      <c r="E185" s="665" t="s">
        <v>5681</v>
      </c>
      <c r="F185" s="668"/>
      <c r="G185" s="668"/>
      <c r="H185" s="668"/>
      <c r="I185" s="668"/>
      <c r="J185" s="668"/>
      <c r="K185" s="668"/>
      <c r="L185" s="668"/>
      <c r="M185" s="668"/>
      <c r="N185" s="668">
        <v>5</v>
      </c>
      <c r="O185" s="668">
        <v>4440.2999999999993</v>
      </c>
      <c r="P185" s="681"/>
      <c r="Q185" s="669">
        <v>888.05999999999983</v>
      </c>
    </row>
    <row r="186" spans="1:17" ht="14.4" customHeight="1" x14ac:dyDescent="0.3">
      <c r="A186" s="664" t="s">
        <v>5620</v>
      </c>
      <c r="B186" s="665" t="s">
        <v>5339</v>
      </c>
      <c r="C186" s="665" t="s">
        <v>4221</v>
      </c>
      <c r="D186" s="665" t="s">
        <v>5683</v>
      </c>
      <c r="E186" s="665" t="s">
        <v>5684</v>
      </c>
      <c r="F186" s="668"/>
      <c r="G186" s="668"/>
      <c r="H186" s="668"/>
      <c r="I186" s="668"/>
      <c r="J186" s="668">
        <v>2</v>
      </c>
      <c r="K186" s="668">
        <v>1776.12</v>
      </c>
      <c r="L186" s="668"/>
      <c r="M186" s="668">
        <v>888.06</v>
      </c>
      <c r="N186" s="668"/>
      <c r="O186" s="668"/>
      <c r="P186" s="681"/>
      <c r="Q186" s="669"/>
    </row>
    <row r="187" spans="1:17" ht="14.4" customHeight="1" x14ac:dyDescent="0.3">
      <c r="A187" s="664" t="s">
        <v>5620</v>
      </c>
      <c r="B187" s="665" t="s">
        <v>5339</v>
      </c>
      <c r="C187" s="665" t="s">
        <v>4221</v>
      </c>
      <c r="D187" s="665" t="s">
        <v>5685</v>
      </c>
      <c r="E187" s="665" t="s">
        <v>5686</v>
      </c>
      <c r="F187" s="668">
        <v>1</v>
      </c>
      <c r="G187" s="668">
        <v>831.16</v>
      </c>
      <c r="H187" s="668">
        <v>1</v>
      </c>
      <c r="I187" s="668">
        <v>831.16</v>
      </c>
      <c r="J187" s="668">
        <v>1</v>
      </c>
      <c r="K187" s="668">
        <v>831.16</v>
      </c>
      <c r="L187" s="668">
        <v>1</v>
      </c>
      <c r="M187" s="668">
        <v>831.16</v>
      </c>
      <c r="N187" s="668"/>
      <c r="O187" s="668"/>
      <c r="P187" s="681"/>
      <c r="Q187" s="669"/>
    </row>
    <row r="188" spans="1:17" ht="14.4" customHeight="1" x14ac:dyDescent="0.3">
      <c r="A188" s="664" t="s">
        <v>5620</v>
      </c>
      <c r="B188" s="665" t="s">
        <v>5339</v>
      </c>
      <c r="C188" s="665" t="s">
        <v>4221</v>
      </c>
      <c r="D188" s="665" t="s">
        <v>5687</v>
      </c>
      <c r="E188" s="665" t="s">
        <v>5688</v>
      </c>
      <c r="F188" s="668">
        <v>10</v>
      </c>
      <c r="G188" s="668">
        <v>14728.8</v>
      </c>
      <c r="H188" s="668">
        <v>1</v>
      </c>
      <c r="I188" s="668">
        <v>1472.8799999999999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5620</v>
      </c>
      <c r="B189" s="665" t="s">
        <v>5339</v>
      </c>
      <c r="C189" s="665" t="s">
        <v>4221</v>
      </c>
      <c r="D189" s="665" t="s">
        <v>5689</v>
      </c>
      <c r="E189" s="665" t="s">
        <v>5690</v>
      </c>
      <c r="F189" s="668"/>
      <c r="G189" s="668"/>
      <c r="H189" s="668"/>
      <c r="I189" s="668"/>
      <c r="J189" s="668">
        <v>10</v>
      </c>
      <c r="K189" s="668">
        <v>13121.4</v>
      </c>
      <c r="L189" s="668"/>
      <c r="M189" s="668">
        <v>1312.1399999999999</v>
      </c>
      <c r="N189" s="668">
        <v>10</v>
      </c>
      <c r="O189" s="668">
        <v>13121.399999999998</v>
      </c>
      <c r="P189" s="681"/>
      <c r="Q189" s="669">
        <v>1312.1399999999999</v>
      </c>
    </row>
    <row r="190" spans="1:17" ht="14.4" customHeight="1" x14ac:dyDescent="0.3">
      <c r="A190" s="664" t="s">
        <v>5620</v>
      </c>
      <c r="B190" s="665" t="s">
        <v>5339</v>
      </c>
      <c r="C190" s="665" t="s">
        <v>4221</v>
      </c>
      <c r="D190" s="665" t="s">
        <v>5691</v>
      </c>
      <c r="E190" s="665" t="s">
        <v>5692</v>
      </c>
      <c r="F190" s="668">
        <v>11</v>
      </c>
      <c r="G190" s="668">
        <v>14364.019999999999</v>
      </c>
      <c r="H190" s="668">
        <v>1</v>
      </c>
      <c r="I190" s="668">
        <v>1305.82</v>
      </c>
      <c r="J190" s="668">
        <v>13</v>
      </c>
      <c r="K190" s="668">
        <v>14902.289999999999</v>
      </c>
      <c r="L190" s="668">
        <v>1.0374734927965847</v>
      </c>
      <c r="M190" s="668">
        <v>1146.33</v>
      </c>
      <c r="N190" s="668">
        <v>11</v>
      </c>
      <c r="O190" s="668">
        <v>12609.630000000001</v>
      </c>
      <c r="P190" s="681">
        <v>0.87786218621249501</v>
      </c>
      <c r="Q190" s="669">
        <v>1146.3300000000002</v>
      </c>
    </row>
    <row r="191" spans="1:17" ht="14.4" customHeight="1" x14ac:dyDescent="0.3">
      <c r="A191" s="664" t="s">
        <v>5620</v>
      </c>
      <c r="B191" s="665" t="s">
        <v>5339</v>
      </c>
      <c r="C191" s="665" t="s">
        <v>4221</v>
      </c>
      <c r="D191" s="665" t="s">
        <v>5693</v>
      </c>
      <c r="E191" s="665" t="s">
        <v>5694</v>
      </c>
      <c r="F191" s="668">
        <v>1</v>
      </c>
      <c r="G191" s="668">
        <v>359.1</v>
      </c>
      <c r="H191" s="668">
        <v>1</v>
      </c>
      <c r="I191" s="668">
        <v>359.1</v>
      </c>
      <c r="J191" s="668">
        <v>1</v>
      </c>
      <c r="K191" s="668">
        <v>359.1</v>
      </c>
      <c r="L191" s="668">
        <v>1</v>
      </c>
      <c r="M191" s="668">
        <v>359.1</v>
      </c>
      <c r="N191" s="668">
        <v>1</v>
      </c>
      <c r="O191" s="668">
        <v>359.1</v>
      </c>
      <c r="P191" s="681">
        <v>1</v>
      </c>
      <c r="Q191" s="669">
        <v>359.1</v>
      </c>
    </row>
    <row r="192" spans="1:17" ht="14.4" customHeight="1" x14ac:dyDescent="0.3">
      <c r="A192" s="664" t="s">
        <v>5620</v>
      </c>
      <c r="B192" s="665" t="s">
        <v>5339</v>
      </c>
      <c r="C192" s="665" t="s">
        <v>4221</v>
      </c>
      <c r="D192" s="665" t="s">
        <v>5695</v>
      </c>
      <c r="E192" s="665" t="s">
        <v>5696</v>
      </c>
      <c r="F192" s="668"/>
      <c r="G192" s="668"/>
      <c r="H192" s="668"/>
      <c r="I192" s="668"/>
      <c r="J192" s="668">
        <v>1</v>
      </c>
      <c r="K192" s="668">
        <v>893.9</v>
      </c>
      <c r="L192" s="668"/>
      <c r="M192" s="668">
        <v>893.9</v>
      </c>
      <c r="N192" s="668"/>
      <c r="O192" s="668"/>
      <c r="P192" s="681"/>
      <c r="Q192" s="669"/>
    </row>
    <row r="193" spans="1:17" ht="14.4" customHeight="1" x14ac:dyDescent="0.3">
      <c r="A193" s="664" t="s">
        <v>5620</v>
      </c>
      <c r="B193" s="665" t="s">
        <v>5339</v>
      </c>
      <c r="C193" s="665" t="s">
        <v>4221</v>
      </c>
      <c r="D193" s="665" t="s">
        <v>5697</v>
      </c>
      <c r="E193" s="665" t="s">
        <v>5698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16831.689999999999</v>
      </c>
      <c r="P193" s="681"/>
      <c r="Q193" s="669">
        <v>16831.689999999999</v>
      </c>
    </row>
    <row r="194" spans="1:17" ht="14.4" customHeight="1" x14ac:dyDescent="0.3">
      <c r="A194" s="664" t="s">
        <v>5620</v>
      </c>
      <c r="B194" s="665" t="s">
        <v>5339</v>
      </c>
      <c r="C194" s="665" t="s">
        <v>4221</v>
      </c>
      <c r="D194" s="665" t="s">
        <v>5699</v>
      </c>
      <c r="E194" s="665" t="s">
        <v>5700</v>
      </c>
      <c r="F194" s="668">
        <v>1</v>
      </c>
      <c r="G194" s="668">
        <v>6587.13</v>
      </c>
      <c r="H194" s="668">
        <v>1</v>
      </c>
      <c r="I194" s="668">
        <v>6587.13</v>
      </c>
      <c r="J194" s="668"/>
      <c r="K194" s="668"/>
      <c r="L194" s="668"/>
      <c r="M194" s="668"/>
      <c r="N194" s="668">
        <v>1</v>
      </c>
      <c r="O194" s="668">
        <v>6587.13</v>
      </c>
      <c r="P194" s="681">
        <v>1</v>
      </c>
      <c r="Q194" s="669">
        <v>6587.13</v>
      </c>
    </row>
    <row r="195" spans="1:17" ht="14.4" customHeight="1" x14ac:dyDescent="0.3">
      <c r="A195" s="664" t="s">
        <v>5620</v>
      </c>
      <c r="B195" s="665" t="s">
        <v>5339</v>
      </c>
      <c r="C195" s="665" t="s">
        <v>4221</v>
      </c>
      <c r="D195" s="665" t="s">
        <v>5701</v>
      </c>
      <c r="E195" s="665" t="s">
        <v>5702</v>
      </c>
      <c r="F195" s="668">
        <v>6</v>
      </c>
      <c r="G195" s="668">
        <v>11049.72</v>
      </c>
      <c r="H195" s="668">
        <v>1</v>
      </c>
      <c r="I195" s="668">
        <v>1841.62</v>
      </c>
      <c r="J195" s="668">
        <v>3</v>
      </c>
      <c r="K195" s="668">
        <v>5524.86</v>
      </c>
      <c r="L195" s="668">
        <v>0.5</v>
      </c>
      <c r="M195" s="668">
        <v>1841.62</v>
      </c>
      <c r="N195" s="668">
        <v>5</v>
      </c>
      <c r="O195" s="668">
        <v>9208.0999999999985</v>
      </c>
      <c r="P195" s="681">
        <v>0.83333333333333326</v>
      </c>
      <c r="Q195" s="669">
        <v>1841.6199999999997</v>
      </c>
    </row>
    <row r="196" spans="1:17" ht="14.4" customHeight="1" x14ac:dyDescent="0.3">
      <c r="A196" s="664" t="s">
        <v>5620</v>
      </c>
      <c r="B196" s="665" t="s">
        <v>5339</v>
      </c>
      <c r="C196" s="665" t="s">
        <v>4221</v>
      </c>
      <c r="D196" s="665" t="s">
        <v>5703</v>
      </c>
      <c r="E196" s="665" t="s">
        <v>5704</v>
      </c>
      <c r="F196" s="668">
        <v>2</v>
      </c>
      <c r="G196" s="668">
        <v>31909.64</v>
      </c>
      <c r="H196" s="668">
        <v>1</v>
      </c>
      <c r="I196" s="668">
        <v>15954.82</v>
      </c>
      <c r="J196" s="668"/>
      <c r="K196" s="668"/>
      <c r="L196" s="668"/>
      <c r="M196" s="668"/>
      <c r="N196" s="668"/>
      <c r="O196" s="668"/>
      <c r="P196" s="681"/>
      <c r="Q196" s="669"/>
    </row>
    <row r="197" spans="1:17" ht="14.4" customHeight="1" x14ac:dyDescent="0.3">
      <c r="A197" s="664" t="s">
        <v>5620</v>
      </c>
      <c r="B197" s="665" t="s">
        <v>5339</v>
      </c>
      <c r="C197" s="665" t="s">
        <v>4221</v>
      </c>
      <c r="D197" s="665" t="s">
        <v>5705</v>
      </c>
      <c r="E197" s="665" t="s">
        <v>5706</v>
      </c>
      <c r="F197" s="668"/>
      <c r="G197" s="668"/>
      <c r="H197" s="668"/>
      <c r="I197" s="668"/>
      <c r="J197" s="668"/>
      <c r="K197" s="668"/>
      <c r="L197" s="668"/>
      <c r="M197" s="668"/>
      <c r="N197" s="668">
        <v>1</v>
      </c>
      <c r="O197" s="668">
        <v>76433</v>
      </c>
      <c r="P197" s="681"/>
      <c r="Q197" s="669">
        <v>76433</v>
      </c>
    </row>
    <row r="198" spans="1:17" ht="14.4" customHeight="1" x14ac:dyDescent="0.3">
      <c r="A198" s="664" t="s">
        <v>5620</v>
      </c>
      <c r="B198" s="665" t="s">
        <v>5339</v>
      </c>
      <c r="C198" s="665" t="s">
        <v>4221</v>
      </c>
      <c r="D198" s="665" t="s">
        <v>5707</v>
      </c>
      <c r="E198" s="665" t="s">
        <v>5708</v>
      </c>
      <c r="F198" s="668">
        <v>2</v>
      </c>
      <c r="G198" s="668">
        <v>52999.64</v>
      </c>
      <c r="H198" s="668">
        <v>1</v>
      </c>
      <c r="I198" s="668">
        <v>26499.82</v>
      </c>
      <c r="J198" s="668">
        <v>2</v>
      </c>
      <c r="K198" s="668">
        <v>52999.64</v>
      </c>
      <c r="L198" s="668">
        <v>1</v>
      </c>
      <c r="M198" s="668">
        <v>26499.82</v>
      </c>
      <c r="N198" s="668">
        <v>2</v>
      </c>
      <c r="O198" s="668">
        <v>55626</v>
      </c>
      <c r="P198" s="681">
        <v>1.0495542988593884</v>
      </c>
      <c r="Q198" s="669">
        <v>27813</v>
      </c>
    </row>
    <row r="199" spans="1:17" ht="14.4" customHeight="1" x14ac:dyDescent="0.3">
      <c r="A199" s="664" t="s">
        <v>5620</v>
      </c>
      <c r="B199" s="665" t="s">
        <v>5339</v>
      </c>
      <c r="C199" s="665" t="s">
        <v>4221</v>
      </c>
      <c r="D199" s="665" t="s">
        <v>5709</v>
      </c>
      <c r="E199" s="665" t="s">
        <v>5710</v>
      </c>
      <c r="F199" s="668"/>
      <c r="G199" s="668"/>
      <c r="H199" s="668"/>
      <c r="I199" s="668"/>
      <c r="J199" s="668">
        <v>1</v>
      </c>
      <c r="K199" s="668">
        <v>380.86</v>
      </c>
      <c r="L199" s="668"/>
      <c r="M199" s="668">
        <v>380.86</v>
      </c>
      <c r="N199" s="668">
        <v>1</v>
      </c>
      <c r="O199" s="668">
        <v>380.86</v>
      </c>
      <c r="P199" s="681"/>
      <c r="Q199" s="669">
        <v>380.86</v>
      </c>
    </row>
    <row r="200" spans="1:17" ht="14.4" customHeight="1" x14ac:dyDescent="0.3">
      <c r="A200" s="664" t="s">
        <v>5620</v>
      </c>
      <c r="B200" s="665" t="s">
        <v>5339</v>
      </c>
      <c r="C200" s="665" t="s">
        <v>4221</v>
      </c>
      <c r="D200" s="665" t="s">
        <v>5711</v>
      </c>
      <c r="E200" s="665" t="s">
        <v>5712</v>
      </c>
      <c r="F200" s="668">
        <v>2</v>
      </c>
      <c r="G200" s="668">
        <v>2152.7399999999998</v>
      </c>
      <c r="H200" s="668">
        <v>1</v>
      </c>
      <c r="I200" s="668">
        <v>1076.3699999999999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5620</v>
      </c>
      <c r="B201" s="665" t="s">
        <v>5339</v>
      </c>
      <c r="C201" s="665" t="s">
        <v>4221</v>
      </c>
      <c r="D201" s="665" t="s">
        <v>5713</v>
      </c>
      <c r="E201" s="665" t="s">
        <v>5714</v>
      </c>
      <c r="F201" s="668"/>
      <c r="G201" s="668"/>
      <c r="H201" s="668"/>
      <c r="I201" s="668"/>
      <c r="J201" s="668">
        <v>1</v>
      </c>
      <c r="K201" s="668">
        <v>13465.47</v>
      </c>
      <c r="L201" s="668"/>
      <c r="M201" s="668">
        <v>13465.47</v>
      </c>
      <c r="N201" s="668">
        <v>2</v>
      </c>
      <c r="O201" s="668">
        <v>26930.94</v>
      </c>
      <c r="P201" s="681"/>
      <c r="Q201" s="669">
        <v>13465.47</v>
      </c>
    </row>
    <row r="202" spans="1:17" ht="14.4" customHeight="1" x14ac:dyDescent="0.3">
      <c r="A202" s="664" t="s">
        <v>5620</v>
      </c>
      <c r="B202" s="665" t="s">
        <v>5339</v>
      </c>
      <c r="C202" s="665" t="s">
        <v>4221</v>
      </c>
      <c r="D202" s="665" t="s">
        <v>5715</v>
      </c>
      <c r="E202" s="665" t="s">
        <v>5716</v>
      </c>
      <c r="F202" s="668"/>
      <c r="G202" s="668"/>
      <c r="H202" s="668"/>
      <c r="I202" s="668"/>
      <c r="J202" s="668">
        <v>1</v>
      </c>
      <c r="K202" s="668">
        <v>11015.5</v>
      </c>
      <c r="L202" s="668"/>
      <c r="M202" s="668">
        <v>11015.5</v>
      </c>
      <c r="N202" s="668"/>
      <c r="O202" s="668"/>
      <c r="P202" s="681"/>
      <c r="Q202" s="669"/>
    </row>
    <row r="203" spans="1:17" ht="14.4" customHeight="1" x14ac:dyDescent="0.3">
      <c r="A203" s="664" t="s">
        <v>5620</v>
      </c>
      <c r="B203" s="665" t="s">
        <v>5339</v>
      </c>
      <c r="C203" s="665" t="s">
        <v>4221</v>
      </c>
      <c r="D203" s="665" t="s">
        <v>5717</v>
      </c>
      <c r="E203" s="665" t="s">
        <v>5718</v>
      </c>
      <c r="F203" s="668"/>
      <c r="G203" s="668"/>
      <c r="H203" s="668"/>
      <c r="I203" s="668"/>
      <c r="J203" s="668"/>
      <c r="K203" s="668"/>
      <c r="L203" s="668"/>
      <c r="M203" s="668"/>
      <c r="N203" s="668">
        <v>1</v>
      </c>
      <c r="O203" s="668">
        <v>38997.620000000003</v>
      </c>
      <c r="P203" s="681"/>
      <c r="Q203" s="669">
        <v>38997.620000000003</v>
      </c>
    </row>
    <row r="204" spans="1:17" ht="14.4" customHeight="1" x14ac:dyDescent="0.3">
      <c r="A204" s="664" t="s">
        <v>5620</v>
      </c>
      <c r="B204" s="665" t="s">
        <v>5339</v>
      </c>
      <c r="C204" s="665" t="s">
        <v>4221</v>
      </c>
      <c r="D204" s="665" t="s">
        <v>5719</v>
      </c>
      <c r="E204" s="665" t="s">
        <v>5720</v>
      </c>
      <c r="F204" s="668"/>
      <c r="G204" s="668"/>
      <c r="H204" s="668"/>
      <c r="I204" s="668"/>
      <c r="J204" s="668"/>
      <c r="K204" s="668"/>
      <c r="L204" s="668"/>
      <c r="M204" s="668"/>
      <c r="N204" s="668">
        <v>10</v>
      </c>
      <c r="O204" s="668">
        <v>189000</v>
      </c>
      <c r="P204" s="681"/>
      <c r="Q204" s="669">
        <v>18900</v>
      </c>
    </row>
    <row r="205" spans="1:17" ht="14.4" customHeight="1" x14ac:dyDescent="0.3">
      <c r="A205" s="664" t="s">
        <v>5620</v>
      </c>
      <c r="B205" s="665" t="s">
        <v>5339</v>
      </c>
      <c r="C205" s="665" t="s">
        <v>4224</v>
      </c>
      <c r="D205" s="665" t="s">
        <v>5721</v>
      </c>
      <c r="E205" s="665" t="s">
        <v>5722</v>
      </c>
      <c r="F205" s="668"/>
      <c r="G205" s="668"/>
      <c r="H205" s="668"/>
      <c r="I205" s="668"/>
      <c r="J205" s="668"/>
      <c r="K205" s="668"/>
      <c r="L205" s="668"/>
      <c r="M205" s="668"/>
      <c r="N205" s="668">
        <v>1</v>
      </c>
      <c r="O205" s="668">
        <v>155</v>
      </c>
      <c r="P205" s="681"/>
      <c r="Q205" s="669">
        <v>155</v>
      </c>
    </row>
    <row r="206" spans="1:17" ht="14.4" customHeight="1" x14ac:dyDescent="0.3">
      <c r="A206" s="664" t="s">
        <v>5620</v>
      </c>
      <c r="B206" s="665" t="s">
        <v>5339</v>
      </c>
      <c r="C206" s="665" t="s">
        <v>4224</v>
      </c>
      <c r="D206" s="665" t="s">
        <v>5723</v>
      </c>
      <c r="E206" s="665" t="s">
        <v>5724</v>
      </c>
      <c r="F206" s="668"/>
      <c r="G206" s="668"/>
      <c r="H206" s="668"/>
      <c r="I206" s="668"/>
      <c r="J206" s="668"/>
      <c r="K206" s="668"/>
      <c r="L206" s="668"/>
      <c r="M206" s="668"/>
      <c r="N206" s="668">
        <v>1</v>
      </c>
      <c r="O206" s="668">
        <v>128</v>
      </c>
      <c r="P206" s="681"/>
      <c r="Q206" s="669">
        <v>128</v>
      </c>
    </row>
    <row r="207" spans="1:17" ht="14.4" customHeight="1" x14ac:dyDescent="0.3">
      <c r="A207" s="664" t="s">
        <v>5620</v>
      </c>
      <c r="B207" s="665" t="s">
        <v>5339</v>
      </c>
      <c r="C207" s="665" t="s">
        <v>4224</v>
      </c>
      <c r="D207" s="665" t="s">
        <v>5725</v>
      </c>
      <c r="E207" s="665" t="s">
        <v>5726</v>
      </c>
      <c r="F207" s="668">
        <v>1</v>
      </c>
      <c r="G207" s="668">
        <v>217</v>
      </c>
      <c r="H207" s="668">
        <v>1</v>
      </c>
      <c r="I207" s="668">
        <v>217</v>
      </c>
      <c r="J207" s="668">
        <v>3</v>
      </c>
      <c r="K207" s="668">
        <v>657</v>
      </c>
      <c r="L207" s="668">
        <v>3.0276497695852536</v>
      </c>
      <c r="M207" s="668">
        <v>219</v>
      </c>
      <c r="N207" s="668">
        <v>4</v>
      </c>
      <c r="O207" s="668">
        <v>892</v>
      </c>
      <c r="P207" s="681">
        <v>4.1105990783410142</v>
      </c>
      <c r="Q207" s="669">
        <v>223</v>
      </c>
    </row>
    <row r="208" spans="1:17" ht="14.4" customHeight="1" x14ac:dyDescent="0.3">
      <c r="A208" s="664" t="s">
        <v>5620</v>
      </c>
      <c r="B208" s="665" t="s">
        <v>5339</v>
      </c>
      <c r="C208" s="665" t="s">
        <v>4224</v>
      </c>
      <c r="D208" s="665" t="s">
        <v>5727</v>
      </c>
      <c r="E208" s="665" t="s">
        <v>5728</v>
      </c>
      <c r="F208" s="668">
        <v>43</v>
      </c>
      <c r="G208" s="668">
        <v>9417</v>
      </c>
      <c r="H208" s="668">
        <v>1</v>
      </c>
      <c r="I208" s="668">
        <v>219</v>
      </c>
      <c r="J208" s="668">
        <v>66</v>
      </c>
      <c r="K208" s="668">
        <v>14586</v>
      </c>
      <c r="L208" s="668">
        <v>1.5489009238611022</v>
      </c>
      <c r="M208" s="668">
        <v>221</v>
      </c>
      <c r="N208" s="668">
        <v>47</v>
      </c>
      <c r="O208" s="668">
        <v>10575</v>
      </c>
      <c r="P208" s="681">
        <v>1.1229690984389933</v>
      </c>
      <c r="Q208" s="669">
        <v>225</v>
      </c>
    </row>
    <row r="209" spans="1:17" ht="14.4" customHeight="1" x14ac:dyDescent="0.3">
      <c r="A209" s="664" t="s">
        <v>5620</v>
      </c>
      <c r="B209" s="665" t="s">
        <v>5339</v>
      </c>
      <c r="C209" s="665" t="s">
        <v>4224</v>
      </c>
      <c r="D209" s="665" t="s">
        <v>5729</v>
      </c>
      <c r="E209" s="665" t="s">
        <v>5730</v>
      </c>
      <c r="F209" s="668">
        <v>17</v>
      </c>
      <c r="G209" s="668">
        <v>10353</v>
      </c>
      <c r="H209" s="668">
        <v>1</v>
      </c>
      <c r="I209" s="668">
        <v>609</v>
      </c>
      <c r="J209" s="668">
        <v>38</v>
      </c>
      <c r="K209" s="668">
        <v>23294</v>
      </c>
      <c r="L209" s="668">
        <v>2.2499758524099294</v>
      </c>
      <c r="M209" s="668">
        <v>613</v>
      </c>
      <c r="N209" s="668">
        <v>20</v>
      </c>
      <c r="O209" s="668">
        <v>12500</v>
      </c>
      <c r="P209" s="681">
        <v>1.2073795035255481</v>
      </c>
      <c r="Q209" s="669">
        <v>625</v>
      </c>
    </row>
    <row r="210" spans="1:17" ht="14.4" customHeight="1" x14ac:dyDescent="0.3">
      <c r="A210" s="664" t="s">
        <v>5620</v>
      </c>
      <c r="B210" s="665" t="s">
        <v>5339</v>
      </c>
      <c r="C210" s="665" t="s">
        <v>4224</v>
      </c>
      <c r="D210" s="665" t="s">
        <v>5731</v>
      </c>
      <c r="E210" s="665" t="s">
        <v>5732</v>
      </c>
      <c r="F210" s="668">
        <v>11</v>
      </c>
      <c r="G210" s="668">
        <v>3586</v>
      </c>
      <c r="H210" s="668">
        <v>1</v>
      </c>
      <c r="I210" s="668">
        <v>326</v>
      </c>
      <c r="J210" s="668">
        <v>15</v>
      </c>
      <c r="K210" s="668">
        <v>4950</v>
      </c>
      <c r="L210" s="668">
        <v>1.3803680981595092</v>
      </c>
      <c r="M210" s="668">
        <v>330</v>
      </c>
      <c r="N210" s="668">
        <v>33</v>
      </c>
      <c r="O210" s="668">
        <v>11517</v>
      </c>
      <c r="P210" s="681">
        <v>3.2116564417177913</v>
      </c>
      <c r="Q210" s="669">
        <v>349</v>
      </c>
    </row>
    <row r="211" spans="1:17" ht="14.4" customHeight="1" x14ac:dyDescent="0.3">
      <c r="A211" s="664" t="s">
        <v>5620</v>
      </c>
      <c r="B211" s="665" t="s">
        <v>5339</v>
      </c>
      <c r="C211" s="665" t="s">
        <v>4224</v>
      </c>
      <c r="D211" s="665" t="s">
        <v>5733</v>
      </c>
      <c r="E211" s="665" t="s">
        <v>5734</v>
      </c>
      <c r="F211" s="668"/>
      <c r="G211" s="668"/>
      <c r="H211" s="668"/>
      <c r="I211" s="668"/>
      <c r="J211" s="668"/>
      <c r="K211" s="668"/>
      <c r="L211" s="668"/>
      <c r="M211" s="668"/>
      <c r="N211" s="668">
        <v>1</v>
      </c>
      <c r="O211" s="668">
        <v>4164</v>
      </c>
      <c r="P211" s="681"/>
      <c r="Q211" s="669">
        <v>4164</v>
      </c>
    </row>
    <row r="212" spans="1:17" ht="14.4" customHeight="1" x14ac:dyDescent="0.3">
      <c r="A212" s="664" t="s">
        <v>5620</v>
      </c>
      <c r="B212" s="665" t="s">
        <v>5339</v>
      </c>
      <c r="C212" s="665" t="s">
        <v>4224</v>
      </c>
      <c r="D212" s="665" t="s">
        <v>5735</v>
      </c>
      <c r="E212" s="665" t="s">
        <v>5736</v>
      </c>
      <c r="F212" s="668">
        <v>2</v>
      </c>
      <c r="G212" s="668">
        <v>556</v>
      </c>
      <c r="H212" s="668">
        <v>1</v>
      </c>
      <c r="I212" s="668">
        <v>278</v>
      </c>
      <c r="J212" s="668">
        <v>3</v>
      </c>
      <c r="K212" s="668">
        <v>837</v>
      </c>
      <c r="L212" s="668">
        <v>1.5053956834532374</v>
      </c>
      <c r="M212" s="668">
        <v>279</v>
      </c>
      <c r="N212" s="668">
        <v>8</v>
      </c>
      <c r="O212" s="668">
        <v>2264</v>
      </c>
      <c r="P212" s="681">
        <v>4.0719424460431659</v>
      </c>
      <c r="Q212" s="669">
        <v>283</v>
      </c>
    </row>
    <row r="213" spans="1:17" ht="14.4" customHeight="1" x14ac:dyDescent="0.3">
      <c r="A213" s="664" t="s">
        <v>5620</v>
      </c>
      <c r="B213" s="665" t="s">
        <v>5339</v>
      </c>
      <c r="C213" s="665" t="s">
        <v>4224</v>
      </c>
      <c r="D213" s="665" t="s">
        <v>5737</v>
      </c>
      <c r="E213" s="665" t="s">
        <v>5738</v>
      </c>
      <c r="F213" s="668">
        <v>7</v>
      </c>
      <c r="G213" s="668">
        <v>43750</v>
      </c>
      <c r="H213" s="668">
        <v>1</v>
      </c>
      <c r="I213" s="668">
        <v>6250</v>
      </c>
      <c r="J213" s="668">
        <v>4</v>
      </c>
      <c r="K213" s="668">
        <v>25056</v>
      </c>
      <c r="L213" s="668">
        <v>0.57270857142857146</v>
      </c>
      <c r="M213" s="668">
        <v>6264</v>
      </c>
      <c r="N213" s="668">
        <v>2</v>
      </c>
      <c r="O213" s="668">
        <v>12638</v>
      </c>
      <c r="P213" s="681">
        <v>0.28886857142857142</v>
      </c>
      <c r="Q213" s="669">
        <v>6319</v>
      </c>
    </row>
    <row r="214" spans="1:17" ht="14.4" customHeight="1" x14ac:dyDescent="0.3">
      <c r="A214" s="664" t="s">
        <v>5620</v>
      </c>
      <c r="B214" s="665" t="s">
        <v>5339</v>
      </c>
      <c r="C214" s="665" t="s">
        <v>4224</v>
      </c>
      <c r="D214" s="665" t="s">
        <v>5739</v>
      </c>
      <c r="E214" s="665" t="s">
        <v>5740</v>
      </c>
      <c r="F214" s="668">
        <v>12</v>
      </c>
      <c r="G214" s="668">
        <v>18180</v>
      </c>
      <c r="H214" s="668">
        <v>1</v>
      </c>
      <c r="I214" s="668">
        <v>1515</v>
      </c>
      <c r="J214" s="668">
        <v>12</v>
      </c>
      <c r="K214" s="668">
        <v>18324</v>
      </c>
      <c r="L214" s="668">
        <v>1.0079207920792079</v>
      </c>
      <c r="M214" s="668">
        <v>1527</v>
      </c>
      <c r="N214" s="668">
        <v>10</v>
      </c>
      <c r="O214" s="668">
        <v>15750</v>
      </c>
      <c r="P214" s="681">
        <v>0.86633663366336633</v>
      </c>
      <c r="Q214" s="669">
        <v>1575</v>
      </c>
    </row>
    <row r="215" spans="1:17" ht="14.4" customHeight="1" x14ac:dyDescent="0.3">
      <c r="A215" s="664" t="s">
        <v>5620</v>
      </c>
      <c r="B215" s="665" t="s">
        <v>5339</v>
      </c>
      <c r="C215" s="665" t="s">
        <v>4224</v>
      </c>
      <c r="D215" s="665" t="s">
        <v>5741</v>
      </c>
      <c r="E215" s="665" t="s">
        <v>5742</v>
      </c>
      <c r="F215" s="668">
        <v>29</v>
      </c>
      <c r="G215" s="668">
        <v>31552</v>
      </c>
      <c r="H215" s="668">
        <v>1</v>
      </c>
      <c r="I215" s="668">
        <v>1088</v>
      </c>
      <c r="J215" s="668">
        <v>16</v>
      </c>
      <c r="K215" s="668">
        <v>17536</v>
      </c>
      <c r="L215" s="668">
        <v>0.55578093306288034</v>
      </c>
      <c r="M215" s="668">
        <v>1096</v>
      </c>
      <c r="N215" s="668">
        <v>18</v>
      </c>
      <c r="O215" s="668">
        <v>20592</v>
      </c>
      <c r="P215" s="681">
        <v>0.6526369168356998</v>
      </c>
      <c r="Q215" s="669">
        <v>1144</v>
      </c>
    </row>
    <row r="216" spans="1:17" ht="14.4" customHeight="1" x14ac:dyDescent="0.3">
      <c r="A216" s="664" t="s">
        <v>5620</v>
      </c>
      <c r="B216" s="665" t="s">
        <v>5339</v>
      </c>
      <c r="C216" s="665" t="s">
        <v>4224</v>
      </c>
      <c r="D216" s="665" t="s">
        <v>5743</v>
      </c>
      <c r="E216" s="665" t="s">
        <v>5744</v>
      </c>
      <c r="F216" s="668">
        <v>1</v>
      </c>
      <c r="G216" s="668">
        <v>4702</v>
      </c>
      <c r="H216" s="668">
        <v>1</v>
      </c>
      <c r="I216" s="668">
        <v>4702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5620</v>
      </c>
      <c r="B217" s="665" t="s">
        <v>5339</v>
      </c>
      <c r="C217" s="665" t="s">
        <v>4224</v>
      </c>
      <c r="D217" s="665" t="s">
        <v>5745</v>
      </c>
      <c r="E217" s="665" t="s">
        <v>5746</v>
      </c>
      <c r="F217" s="668"/>
      <c r="G217" s="668"/>
      <c r="H217" s="668"/>
      <c r="I217" s="668"/>
      <c r="J217" s="668"/>
      <c r="K217" s="668"/>
      <c r="L217" s="668"/>
      <c r="M217" s="668"/>
      <c r="N217" s="668">
        <v>1</v>
      </c>
      <c r="O217" s="668">
        <v>15260</v>
      </c>
      <c r="P217" s="681"/>
      <c r="Q217" s="669">
        <v>15260</v>
      </c>
    </row>
    <row r="218" spans="1:17" ht="14.4" customHeight="1" x14ac:dyDescent="0.3">
      <c r="A218" s="664" t="s">
        <v>5620</v>
      </c>
      <c r="B218" s="665" t="s">
        <v>5339</v>
      </c>
      <c r="C218" s="665" t="s">
        <v>4224</v>
      </c>
      <c r="D218" s="665" t="s">
        <v>5747</v>
      </c>
      <c r="E218" s="665" t="s">
        <v>5748</v>
      </c>
      <c r="F218" s="668"/>
      <c r="G218" s="668"/>
      <c r="H218" s="668"/>
      <c r="I218" s="668"/>
      <c r="J218" s="668"/>
      <c r="K218" s="668"/>
      <c r="L218" s="668"/>
      <c r="M218" s="668"/>
      <c r="N218" s="668">
        <v>4</v>
      </c>
      <c r="O218" s="668">
        <v>15440</v>
      </c>
      <c r="P218" s="681"/>
      <c r="Q218" s="669">
        <v>3860</v>
      </c>
    </row>
    <row r="219" spans="1:17" ht="14.4" customHeight="1" x14ac:dyDescent="0.3">
      <c r="A219" s="664" t="s">
        <v>5620</v>
      </c>
      <c r="B219" s="665" t="s">
        <v>5339</v>
      </c>
      <c r="C219" s="665" t="s">
        <v>4224</v>
      </c>
      <c r="D219" s="665" t="s">
        <v>5749</v>
      </c>
      <c r="E219" s="665" t="s">
        <v>5750</v>
      </c>
      <c r="F219" s="668"/>
      <c r="G219" s="668"/>
      <c r="H219" s="668"/>
      <c r="I219" s="668"/>
      <c r="J219" s="668">
        <v>2</v>
      </c>
      <c r="K219" s="668">
        <v>10324</v>
      </c>
      <c r="L219" s="668"/>
      <c r="M219" s="668">
        <v>5162</v>
      </c>
      <c r="N219" s="668">
        <v>1</v>
      </c>
      <c r="O219" s="668">
        <v>5210</v>
      </c>
      <c r="P219" s="681"/>
      <c r="Q219" s="669">
        <v>5210</v>
      </c>
    </row>
    <row r="220" spans="1:17" ht="14.4" customHeight="1" x14ac:dyDescent="0.3">
      <c r="A220" s="664" t="s">
        <v>5620</v>
      </c>
      <c r="B220" s="665" t="s">
        <v>5339</v>
      </c>
      <c r="C220" s="665" t="s">
        <v>4224</v>
      </c>
      <c r="D220" s="665" t="s">
        <v>5751</v>
      </c>
      <c r="E220" s="665" t="s">
        <v>5752</v>
      </c>
      <c r="F220" s="668"/>
      <c r="G220" s="668"/>
      <c r="H220" s="668"/>
      <c r="I220" s="668"/>
      <c r="J220" s="668"/>
      <c r="K220" s="668"/>
      <c r="L220" s="668"/>
      <c r="M220" s="668"/>
      <c r="N220" s="668">
        <v>2</v>
      </c>
      <c r="O220" s="668">
        <v>15850</v>
      </c>
      <c r="P220" s="681"/>
      <c r="Q220" s="669">
        <v>7925</v>
      </c>
    </row>
    <row r="221" spans="1:17" ht="14.4" customHeight="1" x14ac:dyDescent="0.3">
      <c r="A221" s="664" t="s">
        <v>5620</v>
      </c>
      <c r="B221" s="665" t="s">
        <v>5339</v>
      </c>
      <c r="C221" s="665" t="s">
        <v>4224</v>
      </c>
      <c r="D221" s="665" t="s">
        <v>5753</v>
      </c>
      <c r="E221" s="665" t="s">
        <v>5754</v>
      </c>
      <c r="F221" s="668">
        <v>8</v>
      </c>
      <c r="G221" s="668">
        <v>13256</v>
      </c>
      <c r="H221" s="668">
        <v>1</v>
      </c>
      <c r="I221" s="668">
        <v>1657</v>
      </c>
      <c r="J221" s="668">
        <v>4</v>
      </c>
      <c r="K221" s="668">
        <v>6664</v>
      </c>
      <c r="L221" s="668">
        <v>0.50271575135787572</v>
      </c>
      <c r="M221" s="668">
        <v>1666</v>
      </c>
      <c r="N221" s="668">
        <v>1</v>
      </c>
      <c r="O221" s="668">
        <v>1702</v>
      </c>
      <c r="P221" s="681">
        <v>0.12839468919734459</v>
      </c>
      <c r="Q221" s="669">
        <v>1702</v>
      </c>
    </row>
    <row r="222" spans="1:17" ht="14.4" customHeight="1" x14ac:dyDescent="0.3">
      <c r="A222" s="664" t="s">
        <v>5620</v>
      </c>
      <c r="B222" s="665" t="s">
        <v>5339</v>
      </c>
      <c r="C222" s="665" t="s">
        <v>4224</v>
      </c>
      <c r="D222" s="665" t="s">
        <v>5755</v>
      </c>
      <c r="E222" s="665" t="s">
        <v>5756</v>
      </c>
      <c r="F222" s="668">
        <v>38</v>
      </c>
      <c r="G222" s="668">
        <v>48526</v>
      </c>
      <c r="H222" s="668">
        <v>1</v>
      </c>
      <c r="I222" s="668">
        <v>1277</v>
      </c>
      <c r="J222" s="668">
        <v>44</v>
      </c>
      <c r="K222" s="668">
        <v>56364</v>
      </c>
      <c r="L222" s="668">
        <v>1.1615216584923547</v>
      </c>
      <c r="M222" s="668">
        <v>1281</v>
      </c>
      <c r="N222" s="668">
        <v>31</v>
      </c>
      <c r="O222" s="668">
        <v>40083</v>
      </c>
      <c r="P222" s="681">
        <v>0.8260107983349132</v>
      </c>
      <c r="Q222" s="669">
        <v>1293</v>
      </c>
    </row>
    <row r="223" spans="1:17" ht="14.4" customHeight="1" x14ac:dyDescent="0.3">
      <c r="A223" s="664" t="s">
        <v>5620</v>
      </c>
      <c r="B223" s="665" t="s">
        <v>5339</v>
      </c>
      <c r="C223" s="665" t="s">
        <v>4224</v>
      </c>
      <c r="D223" s="665" t="s">
        <v>5757</v>
      </c>
      <c r="E223" s="665" t="s">
        <v>5758</v>
      </c>
      <c r="F223" s="668">
        <v>35</v>
      </c>
      <c r="G223" s="668">
        <v>40740</v>
      </c>
      <c r="H223" s="668">
        <v>1</v>
      </c>
      <c r="I223" s="668">
        <v>1164</v>
      </c>
      <c r="J223" s="668">
        <v>41</v>
      </c>
      <c r="K223" s="668">
        <v>47847</v>
      </c>
      <c r="L223" s="668">
        <v>1.1744477172312224</v>
      </c>
      <c r="M223" s="668">
        <v>1167</v>
      </c>
      <c r="N223" s="668">
        <v>32</v>
      </c>
      <c r="O223" s="668">
        <v>37664</v>
      </c>
      <c r="P223" s="681">
        <v>0.92449680903289155</v>
      </c>
      <c r="Q223" s="669">
        <v>1177</v>
      </c>
    </row>
    <row r="224" spans="1:17" ht="14.4" customHeight="1" x14ac:dyDescent="0.3">
      <c r="A224" s="664" t="s">
        <v>5620</v>
      </c>
      <c r="B224" s="665" t="s">
        <v>5339</v>
      </c>
      <c r="C224" s="665" t="s">
        <v>4224</v>
      </c>
      <c r="D224" s="665" t="s">
        <v>5759</v>
      </c>
      <c r="E224" s="665" t="s">
        <v>5760</v>
      </c>
      <c r="F224" s="668">
        <v>1</v>
      </c>
      <c r="G224" s="668">
        <v>5068</v>
      </c>
      <c r="H224" s="668">
        <v>1</v>
      </c>
      <c r="I224" s="668">
        <v>5068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5620</v>
      </c>
      <c r="B225" s="665" t="s">
        <v>5339</v>
      </c>
      <c r="C225" s="665" t="s">
        <v>4224</v>
      </c>
      <c r="D225" s="665" t="s">
        <v>5761</v>
      </c>
      <c r="E225" s="665" t="s">
        <v>5762</v>
      </c>
      <c r="F225" s="668"/>
      <c r="G225" s="668"/>
      <c r="H225" s="668"/>
      <c r="I225" s="668"/>
      <c r="J225" s="668">
        <v>2</v>
      </c>
      <c r="K225" s="668">
        <v>1504</v>
      </c>
      <c r="L225" s="668"/>
      <c r="M225" s="668">
        <v>752</v>
      </c>
      <c r="N225" s="668"/>
      <c r="O225" s="668"/>
      <c r="P225" s="681"/>
      <c r="Q225" s="669"/>
    </row>
    <row r="226" spans="1:17" ht="14.4" customHeight="1" x14ac:dyDescent="0.3">
      <c r="A226" s="664" t="s">
        <v>5620</v>
      </c>
      <c r="B226" s="665" t="s">
        <v>5339</v>
      </c>
      <c r="C226" s="665" t="s">
        <v>4224</v>
      </c>
      <c r="D226" s="665" t="s">
        <v>5763</v>
      </c>
      <c r="E226" s="665" t="s">
        <v>5764</v>
      </c>
      <c r="F226" s="668">
        <v>429</v>
      </c>
      <c r="G226" s="668">
        <v>74217</v>
      </c>
      <c r="H226" s="668">
        <v>1</v>
      </c>
      <c r="I226" s="668">
        <v>173</v>
      </c>
      <c r="J226" s="668">
        <v>403</v>
      </c>
      <c r="K226" s="668">
        <v>70525</v>
      </c>
      <c r="L226" s="668">
        <v>0.95025398493606583</v>
      </c>
      <c r="M226" s="668">
        <v>175</v>
      </c>
      <c r="N226" s="668">
        <v>443</v>
      </c>
      <c r="O226" s="668">
        <v>78411</v>
      </c>
      <c r="P226" s="681">
        <v>1.0565099640244149</v>
      </c>
      <c r="Q226" s="669">
        <v>177</v>
      </c>
    </row>
    <row r="227" spans="1:17" ht="14.4" customHeight="1" x14ac:dyDescent="0.3">
      <c r="A227" s="664" t="s">
        <v>5620</v>
      </c>
      <c r="B227" s="665" t="s">
        <v>5339</v>
      </c>
      <c r="C227" s="665" t="s">
        <v>4224</v>
      </c>
      <c r="D227" s="665" t="s">
        <v>5765</v>
      </c>
      <c r="E227" s="665" t="s">
        <v>5766</v>
      </c>
      <c r="F227" s="668">
        <v>22</v>
      </c>
      <c r="G227" s="668">
        <v>43912</v>
      </c>
      <c r="H227" s="668">
        <v>1</v>
      </c>
      <c r="I227" s="668">
        <v>1996</v>
      </c>
      <c r="J227" s="668">
        <v>14</v>
      </c>
      <c r="K227" s="668">
        <v>28014</v>
      </c>
      <c r="L227" s="668">
        <v>0.63795773364911645</v>
      </c>
      <c r="M227" s="668">
        <v>2001</v>
      </c>
      <c r="N227" s="668">
        <v>25</v>
      </c>
      <c r="O227" s="668">
        <v>51200</v>
      </c>
      <c r="P227" s="681">
        <v>1.1659683002368373</v>
      </c>
      <c r="Q227" s="669">
        <v>2048</v>
      </c>
    </row>
    <row r="228" spans="1:17" ht="14.4" customHeight="1" x14ac:dyDescent="0.3">
      <c r="A228" s="664" t="s">
        <v>5620</v>
      </c>
      <c r="B228" s="665" t="s">
        <v>5339</v>
      </c>
      <c r="C228" s="665" t="s">
        <v>4224</v>
      </c>
      <c r="D228" s="665" t="s">
        <v>5767</v>
      </c>
      <c r="E228" s="665" t="s">
        <v>5768</v>
      </c>
      <c r="F228" s="668">
        <v>1</v>
      </c>
      <c r="G228" s="668">
        <v>2692</v>
      </c>
      <c r="H228" s="668">
        <v>1</v>
      </c>
      <c r="I228" s="668">
        <v>2692</v>
      </c>
      <c r="J228" s="668"/>
      <c r="K228" s="668"/>
      <c r="L228" s="668"/>
      <c r="M228" s="668"/>
      <c r="N228" s="668">
        <v>3</v>
      </c>
      <c r="O228" s="668">
        <v>8208</v>
      </c>
      <c r="P228" s="681">
        <v>3.0490341753343237</v>
      </c>
      <c r="Q228" s="669">
        <v>2736</v>
      </c>
    </row>
    <row r="229" spans="1:17" ht="14.4" customHeight="1" x14ac:dyDescent="0.3">
      <c r="A229" s="664" t="s">
        <v>5620</v>
      </c>
      <c r="B229" s="665" t="s">
        <v>5339</v>
      </c>
      <c r="C229" s="665" t="s">
        <v>4224</v>
      </c>
      <c r="D229" s="665" t="s">
        <v>5769</v>
      </c>
      <c r="E229" s="665" t="s">
        <v>5770</v>
      </c>
      <c r="F229" s="668">
        <v>1</v>
      </c>
      <c r="G229" s="668">
        <v>5180</v>
      </c>
      <c r="H229" s="668">
        <v>1</v>
      </c>
      <c r="I229" s="668">
        <v>5180</v>
      </c>
      <c r="J229" s="668">
        <v>1</v>
      </c>
      <c r="K229" s="668">
        <v>5188</v>
      </c>
      <c r="L229" s="668">
        <v>1.0015444015444015</v>
      </c>
      <c r="M229" s="668">
        <v>5188</v>
      </c>
      <c r="N229" s="668">
        <v>3</v>
      </c>
      <c r="O229" s="668">
        <v>15807</v>
      </c>
      <c r="P229" s="681">
        <v>3.0515444015444015</v>
      </c>
      <c r="Q229" s="669">
        <v>5269</v>
      </c>
    </row>
    <row r="230" spans="1:17" ht="14.4" customHeight="1" x14ac:dyDescent="0.3">
      <c r="A230" s="664" t="s">
        <v>5620</v>
      </c>
      <c r="B230" s="665" t="s">
        <v>5339</v>
      </c>
      <c r="C230" s="665" t="s">
        <v>4224</v>
      </c>
      <c r="D230" s="665" t="s">
        <v>5771</v>
      </c>
      <c r="E230" s="665" t="s">
        <v>5772</v>
      </c>
      <c r="F230" s="668">
        <v>11</v>
      </c>
      <c r="G230" s="668">
        <v>7238</v>
      </c>
      <c r="H230" s="668">
        <v>1</v>
      </c>
      <c r="I230" s="668">
        <v>658</v>
      </c>
      <c r="J230" s="668">
        <v>25</v>
      </c>
      <c r="K230" s="668">
        <v>16550</v>
      </c>
      <c r="L230" s="668">
        <v>2.2865432439900526</v>
      </c>
      <c r="M230" s="668">
        <v>662</v>
      </c>
      <c r="N230" s="668">
        <v>14</v>
      </c>
      <c r="O230" s="668">
        <v>9436</v>
      </c>
      <c r="P230" s="681">
        <v>1.3036750483558994</v>
      </c>
      <c r="Q230" s="669">
        <v>674</v>
      </c>
    </row>
    <row r="231" spans="1:17" ht="14.4" customHeight="1" x14ac:dyDescent="0.3">
      <c r="A231" s="664" t="s">
        <v>5620</v>
      </c>
      <c r="B231" s="665" t="s">
        <v>5339</v>
      </c>
      <c r="C231" s="665" t="s">
        <v>4224</v>
      </c>
      <c r="D231" s="665" t="s">
        <v>5773</v>
      </c>
      <c r="E231" s="665" t="s">
        <v>5774</v>
      </c>
      <c r="F231" s="668"/>
      <c r="G231" s="668"/>
      <c r="H231" s="668"/>
      <c r="I231" s="668"/>
      <c r="J231" s="668">
        <v>2</v>
      </c>
      <c r="K231" s="668">
        <v>4164</v>
      </c>
      <c r="L231" s="668"/>
      <c r="M231" s="668">
        <v>2082</v>
      </c>
      <c r="N231" s="668"/>
      <c r="O231" s="668"/>
      <c r="P231" s="681"/>
      <c r="Q231" s="669"/>
    </row>
    <row r="232" spans="1:17" ht="14.4" customHeight="1" x14ac:dyDescent="0.3">
      <c r="A232" s="664" t="s">
        <v>5620</v>
      </c>
      <c r="B232" s="665" t="s">
        <v>5339</v>
      </c>
      <c r="C232" s="665" t="s">
        <v>4224</v>
      </c>
      <c r="D232" s="665" t="s">
        <v>5775</v>
      </c>
      <c r="E232" s="665" t="s">
        <v>5776</v>
      </c>
      <c r="F232" s="668">
        <v>9</v>
      </c>
      <c r="G232" s="668">
        <v>1350</v>
      </c>
      <c r="H232" s="668">
        <v>1</v>
      </c>
      <c r="I232" s="668">
        <v>150</v>
      </c>
      <c r="J232" s="668">
        <v>9</v>
      </c>
      <c r="K232" s="668">
        <v>1359</v>
      </c>
      <c r="L232" s="668">
        <v>1.0066666666666666</v>
      </c>
      <c r="M232" s="668">
        <v>151</v>
      </c>
      <c r="N232" s="668">
        <v>7</v>
      </c>
      <c r="O232" s="668">
        <v>1085</v>
      </c>
      <c r="P232" s="681">
        <v>0.8037037037037037</v>
      </c>
      <c r="Q232" s="669">
        <v>155</v>
      </c>
    </row>
    <row r="233" spans="1:17" ht="14.4" customHeight="1" x14ac:dyDescent="0.3">
      <c r="A233" s="664" t="s">
        <v>5620</v>
      </c>
      <c r="B233" s="665" t="s">
        <v>5339</v>
      </c>
      <c r="C233" s="665" t="s">
        <v>4224</v>
      </c>
      <c r="D233" s="665" t="s">
        <v>5777</v>
      </c>
      <c r="E233" s="665" t="s">
        <v>5778</v>
      </c>
      <c r="F233" s="668"/>
      <c r="G233" s="668"/>
      <c r="H233" s="668"/>
      <c r="I233" s="668"/>
      <c r="J233" s="668">
        <v>1</v>
      </c>
      <c r="K233" s="668">
        <v>195</v>
      </c>
      <c r="L233" s="668"/>
      <c r="M233" s="668">
        <v>195</v>
      </c>
      <c r="N233" s="668"/>
      <c r="O233" s="668"/>
      <c r="P233" s="681"/>
      <c r="Q233" s="669"/>
    </row>
    <row r="234" spans="1:17" ht="14.4" customHeight="1" x14ac:dyDescent="0.3">
      <c r="A234" s="664" t="s">
        <v>5620</v>
      </c>
      <c r="B234" s="665" t="s">
        <v>5339</v>
      </c>
      <c r="C234" s="665" t="s">
        <v>4224</v>
      </c>
      <c r="D234" s="665" t="s">
        <v>5779</v>
      </c>
      <c r="E234" s="665" t="s">
        <v>5780</v>
      </c>
      <c r="F234" s="668">
        <v>6</v>
      </c>
      <c r="G234" s="668">
        <v>1188</v>
      </c>
      <c r="H234" s="668">
        <v>1</v>
      </c>
      <c r="I234" s="668">
        <v>198</v>
      </c>
      <c r="J234" s="668">
        <v>2</v>
      </c>
      <c r="K234" s="668">
        <v>400</v>
      </c>
      <c r="L234" s="668">
        <v>0.33670033670033672</v>
      </c>
      <c r="M234" s="668">
        <v>200</v>
      </c>
      <c r="N234" s="668">
        <v>9</v>
      </c>
      <c r="O234" s="668">
        <v>1836</v>
      </c>
      <c r="P234" s="681">
        <v>1.5454545454545454</v>
      </c>
      <c r="Q234" s="669">
        <v>204</v>
      </c>
    </row>
    <row r="235" spans="1:17" ht="14.4" customHeight="1" x14ac:dyDescent="0.3">
      <c r="A235" s="664" t="s">
        <v>5620</v>
      </c>
      <c r="B235" s="665" t="s">
        <v>5339</v>
      </c>
      <c r="C235" s="665" t="s">
        <v>4224</v>
      </c>
      <c r="D235" s="665" t="s">
        <v>5781</v>
      </c>
      <c r="E235" s="665" t="s">
        <v>5782</v>
      </c>
      <c r="F235" s="668">
        <v>53</v>
      </c>
      <c r="G235" s="668">
        <v>21995</v>
      </c>
      <c r="H235" s="668">
        <v>1</v>
      </c>
      <c r="I235" s="668">
        <v>415</v>
      </c>
      <c r="J235" s="668">
        <v>68</v>
      </c>
      <c r="K235" s="668">
        <v>28424</v>
      </c>
      <c r="L235" s="668">
        <v>1.2922937031143442</v>
      </c>
      <c r="M235" s="668">
        <v>418</v>
      </c>
      <c r="N235" s="668">
        <v>40</v>
      </c>
      <c r="O235" s="668">
        <v>17040</v>
      </c>
      <c r="P235" s="681">
        <v>0.77472152761991364</v>
      </c>
      <c r="Q235" s="669">
        <v>426</v>
      </c>
    </row>
    <row r="236" spans="1:17" ht="14.4" customHeight="1" x14ac:dyDescent="0.3">
      <c r="A236" s="664" t="s">
        <v>5620</v>
      </c>
      <c r="B236" s="665" t="s">
        <v>5339</v>
      </c>
      <c r="C236" s="665" t="s">
        <v>4224</v>
      </c>
      <c r="D236" s="665" t="s">
        <v>5783</v>
      </c>
      <c r="E236" s="665" t="s">
        <v>5784</v>
      </c>
      <c r="F236" s="668"/>
      <c r="G236" s="668"/>
      <c r="H236" s="668"/>
      <c r="I236" s="668"/>
      <c r="J236" s="668"/>
      <c r="K236" s="668"/>
      <c r="L236" s="668"/>
      <c r="M236" s="668"/>
      <c r="N236" s="668">
        <v>1</v>
      </c>
      <c r="O236" s="668">
        <v>163</v>
      </c>
      <c r="P236" s="681"/>
      <c r="Q236" s="669">
        <v>163</v>
      </c>
    </row>
    <row r="237" spans="1:17" ht="14.4" customHeight="1" x14ac:dyDescent="0.3">
      <c r="A237" s="664" t="s">
        <v>5620</v>
      </c>
      <c r="B237" s="665" t="s">
        <v>5339</v>
      </c>
      <c r="C237" s="665" t="s">
        <v>4224</v>
      </c>
      <c r="D237" s="665" t="s">
        <v>5785</v>
      </c>
      <c r="E237" s="665" t="s">
        <v>5786</v>
      </c>
      <c r="F237" s="668">
        <v>3</v>
      </c>
      <c r="G237" s="668">
        <v>1275</v>
      </c>
      <c r="H237" s="668">
        <v>1</v>
      </c>
      <c r="I237" s="668">
        <v>425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5620</v>
      </c>
      <c r="B238" s="665" t="s">
        <v>5339</v>
      </c>
      <c r="C238" s="665" t="s">
        <v>4224</v>
      </c>
      <c r="D238" s="665" t="s">
        <v>5787</v>
      </c>
      <c r="E238" s="665" t="s">
        <v>5788</v>
      </c>
      <c r="F238" s="668">
        <v>12</v>
      </c>
      <c r="G238" s="668">
        <v>25416</v>
      </c>
      <c r="H238" s="668">
        <v>1</v>
      </c>
      <c r="I238" s="668">
        <v>2118</v>
      </c>
      <c r="J238" s="668">
        <v>8</v>
      </c>
      <c r="K238" s="668">
        <v>16984</v>
      </c>
      <c r="L238" s="668">
        <v>0.66824047843877876</v>
      </c>
      <c r="M238" s="668">
        <v>2123</v>
      </c>
      <c r="N238" s="668">
        <v>20</v>
      </c>
      <c r="O238" s="668">
        <v>43080</v>
      </c>
      <c r="P238" s="681">
        <v>1.6949952785646836</v>
      </c>
      <c r="Q238" s="669">
        <v>2154</v>
      </c>
    </row>
    <row r="239" spans="1:17" ht="14.4" customHeight="1" x14ac:dyDescent="0.3">
      <c r="A239" s="664" t="s">
        <v>5620</v>
      </c>
      <c r="B239" s="665" t="s">
        <v>5339</v>
      </c>
      <c r="C239" s="665" t="s">
        <v>4224</v>
      </c>
      <c r="D239" s="665" t="s">
        <v>5789</v>
      </c>
      <c r="E239" s="665" t="s">
        <v>5748</v>
      </c>
      <c r="F239" s="668"/>
      <c r="G239" s="668"/>
      <c r="H239" s="668"/>
      <c r="I239" s="668"/>
      <c r="J239" s="668"/>
      <c r="K239" s="668"/>
      <c r="L239" s="668"/>
      <c r="M239" s="668"/>
      <c r="N239" s="668">
        <v>4</v>
      </c>
      <c r="O239" s="668">
        <v>7552</v>
      </c>
      <c r="P239" s="681"/>
      <c r="Q239" s="669">
        <v>1888</v>
      </c>
    </row>
    <row r="240" spans="1:17" ht="14.4" customHeight="1" x14ac:dyDescent="0.3">
      <c r="A240" s="664" t="s">
        <v>5620</v>
      </c>
      <c r="B240" s="665" t="s">
        <v>5339</v>
      </c>
      <c r="C240" s="665" t="s">
        <v>4224</v>
      </c>
      <c r="D240" s="665" t="s">
        <v>5790</v>
      </c>
      <c r="E240" s="665" t="s">
        <v>5791</v>
      </c>
      <c r="F240" s="668">
        <v>2</v>
      </c>
      <c r="G240" s="668">
        <v>1824</v>
      </c>
      <c r="H240" s="668">
        <v>1</v>
      </c>
      <c r="I240" s="668">
        <v>912</v>
      </c>
      <c r="J240" s="668">
        <v>3</v>
      </c>
      <c r="K240" s="668">
        <v>2751</v>
      </c>
      <c r="L240" s="668">
        <v>1.5082236842105263</v>
      </c>
      <c r="M240" s="668">
        <v>917</v>
      </c>
      <c r="N240" s="668">
        <v>4</v>
      </c>
      <c r="O240" s="668">
        <v>3732</v>
      </c>
      <c r="P240" s="681">
        <v>2.0460526315789473</v>
      </c>
      <c r="Q240" s="669">
        <v>933</v>
      </c>
    </row>
    <row r="241" spans="1:17" ht="14.4" customHeight="1" x14ac:dyDescent="0.3">
      <c r="A241" s="664" t="s">
        <v>5620</v>
      </c>
      <c r="B241" s="665" t="s">
        <v>5339</v>
      </c>
      <c r="C241" s="665" t="s">
        <v>4224</v>
      </c>
      <c r="D241" s="665" t="s">
        <v>5792</v>
      </c>
      <c r="E241" s="665" t="s">
        <v>5793</v>
      </c>
      <c r="F241" s="668"/>
      <c r="G241" s="668"/>
      <c r="H241" s="668"/>
      <c r="I241" s="668"/>
      <c r="J241" s="668"/>
      <c r="K241" s="668"/>
      <c r="L241" s="668"/>
      <c r="M241" s="668"/>
      <c r="N241" s="668">
        <v>3</v>
      </c>
      <c r="O241" s="668">
        <v>25377</v>
      </c>
      <c r="P241" s="681"/>
      <c r="Q241" s="669">
        <v>8459</v>
      </c>
    </row>
    <row r="242" spans="1:17" ht="14.4" customHeight="1" x14ac:dyDescent="0.3">
      <c r="A242" s="664" t="s">
        <v>5620</v>
      </c>
      <c r="B242" s="665" t="s">
        <v>5339</v>
      </c>
      <c r="C242" s="665" t="s">
        <v>4224</v>
      </c>
      <c r="D242" s="665" t="s">
        <v>5794</v>
      </c>
      <c r="E242" s="665" t="s">
        <v>5795</v>
      </c>
      <c r="F242" s="668">
        <v>39</v>
      </c>
      <c r="G242" s="668">
        <v>5928</v>
      </c>
      <c r="H242" s="668">
        <v>1</v>
      </c>
      <c r="I242" s="668">
        <v>152</v>
      </c>
      <c r="J242" s="668">
        <v>29</v>
      </c>
      <c r="K242" s="668">
        <v>4466</v>
      </c>
      <c r="L242" s="668">
        <v>0.75337381916329282</v>
      </c>
      <c r="M242" s="668">
        <v>154</v>
      </c>
      <c r="N242" s="668">
        <v>51</v>
      </c>
      <c r="O242" s="668">
        <v>8160</v>
      </c>
      <c r="P242" s="681">
        <v>1.3765182186234817</v>
      </c>
      <c r="Q242" s="669">
        <v>160</v>
      </c>
    </row>
    <row r="243" spans="1:17" ht="14.4" customHeight="1" x14ac:dyDescent="0.3">
      <c r="A243" s="664" t="s">
        <v>5620</v>
      </c>
      <c r="B243" s="665" t="s">
        <v>5339</v>
      </c>
      <c r="C243" s="665" t="s">
        <v>4224</v>
      </c>
      <c r="D243" s="665" t="s">
        <v>5796</v>
      </c>
      <c r="E243" s="665" t="s">
        <v>5797</v>
      </c>
      <c r="F243" s="668">
        <v>5</v>
      </c>
      <c r="G243" s="668">
        <v>9965</v>
      </c>
      <c r="H243" s="668">
        <v>1</v>
      </c>
      <c r="I243" s="668">
        <v>1993</v>
      </c>
      <c r="J243" s="668">
        <v>3</v>
      </c>
      <c r="K243" s="668">
        <v>6015</v>
      </c>
      <c r="L243" s="668">
        <v>0.60361264425489214</v>
      </c>
      <c r="M243" s="668">
        <v>2005</v>
      </c>
      <c r="N243" s="668">
        <v>7</v>
      </c>
      <c r="O243" s="668">
        <v>14371</v>
      </c>
      <c r="P243" s="681">
        <v>1.4421475163070747</v>
      </c>
      <c r="Q243" s="669">
        <v>2053</v>
      </c>
    </row>
    <row r="244" spans="1:17" ht="14.4" customHeight="1" x14ac:dyDescent="0.3">
      <c r="A244" s="664" t="s">
        <v>5620</v>
      </c>
      <c r="B244" s="665" t="s">
        <v>5339</v>
      </c>
      <c r="C244" s="665" t="s">
        <v>4224</v>
      </c>
      <c r="D244" s="665" t="s">
        <v>5798</v>
      </c>
      <c r="E244" s="665" t="s">
        <v>5799</v>
      </c>
      <c r="F244" s="668">
        <v>1</v>
      </c>
      <c r="G244" s="668">
        <v>559</v>
      </c>
      <c r="H244" s="668">
        <v>1</v>
      </c>
      <c r="I244" s="668">
        <v>559</v>
      </c>
      <c r="J244" s="668">
        <v>1</v>
      </c>
      <c r="K244" s="668">
        <v>563</v>
      </c>
      <c r="L244" s="668">
        <v>1.0071556350626119</v>
      </c>
      <c r="M244" s="668">
        <v>563</v>
      </c>
      <c r="N244" s="668"/>
      <c r="O244" s="668"/>
      <c r="P244" s="681"/>
      <c r="Q244" s="669"/>
    </row>
    <row r="245" spans="1:17" ht="14.4" customHeight="1" x14ac:dyDescent="0.3">
      <c r="A245" s="664" t="s">
        <v>5620</v>
      </c>
      <c r="B245" s="665" t="s">
        <v>5339</v>
      </c>
      <c r="C245" s="665" t="s">
        <v>4224</v>
      </c>
      <c r="D245" s="665" t="s">
        <v>5800</v>
      </c>
      <c r="E245" s="665" t="s">
        <v>5801</v>
      </c>
      <c r="F245" s="668"/>
      <c r="G245" s="668"/>
      <c r="H245" s="668"/>
      <c r="I245" s="668"/>
      <c r="J245" s="668"/>
      <c r="K245" s="668"/>
      <c r="L245" s="668"/>
      <c r="M245" s="668"/>
      <c r="N245" s="668">
        <v>1</v>
      </c>
      <c r="O245" s="668">
        <v>373</v>
      </c>
      <c r="P245" s="681"/>
      <c r="Q245" s="669">
        <v>373</v>
      </c>
    </row>
    <row r="246" spans="1:17" ht="14.4" customHeight="1" x14ac:dyDescent="0.3">
      <c r="A246" s="664" t="s">
        <v>5620</v>
      </c>
      <c r="B246" s="665" t="s">
        <v>5339</v>
      </c>
      <c r="C246" s="665" t="s">
        <v>4224</v>
      </c>
      <c r="D246" s="665" t="s">
        <v>5802</v>
      </c>
      <c r="E246" s="665" t="s">
        <v>5803</v>
      </c>
      <c r="F246" s="668"/>
      <c r="G246" s="668"/>
      <c r="H246" s="668"/>
      <c r="I246" s="668"/>
      <c r="J246" s="668">
        <v>44</v>
      </c>
      <c r="K246" s="668">
        <v>15136</v>
      </c>
      <c r="L246" s="668"/>
      <c r="M246" s="668">
        <v>344</v>
      </c>
      <c r="N246" s="668">
        <v>62</v>
      </c>
      <c r="O246" s="668">
        <v>21824</v>
      </c>
      <c r="P246" s="681"/>
      <c r="Q246" s="669">
        <v>352</v>
      </c>
    </row>
    <row r="247" spans="1:17" ht="14.4" customHeight="1" x14ac:dyDescent="0.3">
      <c r="A247" s="664" t="s">
        <v>5804</v>
      </c>
      <c r="B247" s="665" t="s">
        <v>5805</v>
      </c>
      <c r="C247" s="665" t="s">
        <v>4224</v>
      </c>
      <c r="D247" s="665" t="s">
        <v>5806</v>
      </c>
      <c r="E247" s="665" t="s">
        <v>5807</v>
      </c>
      <c r="F247" s="668">
        <v>205</v>
      </c>
      <c r="G247" s="668">
        <v>41615</v>
      </c>
      <c r="H247" s="668">
        <v>1</v>
      </c>
      <c r="I247" s="668">
        <v>203</v>
      </c>
      <c r="J247" s="668">
        <v>143</v>
      </c>
      <c r="K247" s="668">
        <v>29458</v>
      </c>
      <c r="L247" s="668">
        <v>0.70786975850054068</v>
      </c>
      <c r="M247" s="668">
        <v>206</v>
      </c>
      <c r="N247" s="668">
        <v>158</v>
      </c>
      <c r="O247" s="668">
        <v>33338</v>
      </c>
      <c r="P247" s="681">
        <v>0.80110537065961795</v>
      </c>
      <c r="Q247" s="669">
        <v>211</v>
      </c>
    </row>
    <row r="248" spans="1:17" ht="14.4" customHeight="1" x14ac:dyDescent="0.3">
      <c r="A248" s="664" t="s">
        <v>5804</v>
      </c>
      <c r="B248" s="665" t="s">
        <v>5805</v>
      </c>
      <c r="C248" s="665" t="s">
        <v>4224</v>
      </c>
      <c r="D248" s="665" t="s">
        <v>5808</v>
      </c>
      <c r="E248" s="665" t="s">
        <v>5809</v>
      </c>
      <c r="F248" s="668">
        <v>295</v>
      </c>
      <c r="G248" s="668">
        <v>86140</v>
      </c>
      <c r="H248" s="668">
        <v>1</v>
      </c>
      <c r="I248" s="668">
        <v>292</v>
      </c>
      <c r="J248" s="668">
        <v>110</v>
      </c>
      <c r="K248" s="668">
        <v>32450</v>
      </c>
      <c r="L248" s="668">
        <v>0.37671232876712329</v>
      </c>
      <c r="M248" s="668">
        <v>295</v>
      </c>
      <c r="N248" s="668">
        <v>191</v>
      </c>
      <c r="O248" s="668">
        <v>57491</v>
      </c>
      <c r="P248" s="681">
        <v>0.66741351288599948</v>
      </c>
      <c r="Q248" s="669">
        <v>301</v>
      </c>
    </row>
    <row r="249" spans="1:17" ht="14.4" customHeight="1" x14ac:dyDescent="0.3">
      <c r="A249" s="664" t="s">
        <v>5804</v>
      </c>
      <c r="B249" s="665" t="s">
        <v>5805</v>
      </c>
      <c r="C249" s="665" t="s">
        <v>4224</v>
      </c>
      <c r="D249" s="665" t="s">
        <v>5810</v>
      </c>
      <c r="E249" s="665" t="s">
        <v>5811</v>
      </c>
      <c r="F249" s="668">
        <v>9</v>
      </c>
      <c r="G249" s="668">
        <v>837</v>
      </c>
      <c r="H249" s="668">
        <v>1</v>
      </c>
      <c r="I249" s="668">
        <v>93</v>
      </c>
      <c r="J249" s="668">
        <v>7</v>
      </c>
      <c r="K249" s="668">
        <v>665</v>
      </c>
      <c r="L249" s="668">
        <v>0.79450418160095582</v>
      </c>
      <c r="M249" s="668">
        <v>95</v>
      </c>
      <c r="N249" s="668"/>
      <c r="O249" s="668"/>
      <c r="P249" s="681"/>
      <c r="Q249" s="669"/>
    </row>
    <row r="250" spans="1:17" ht="14.4" customHeight="1" x14ac:dyDescent="0.3">
      <c r="A250" s="664" t="s">
        <v>5804</v>
      </c>
      <c r="B250" s="665" t="s">
        <v>5805</v>
      </c>
      <c r="C250" s="665" t="s">
        <v>4224</v>
      </c>
      <c r="D250" s="665" t="s">
        <v>5812</v>
      </c>
      <c r="E250" s="665" t="s">
        <v>5813</v>
      </c>
      <c r="F250" s="668">
        <v>145</v>
      </c>
      <c r="G250" s="668">
        <v>19430</v>
      </c>
      <c r="H250" s="668">
        <v>1</v>
      </c>
      <c r="I250" s="668">
        <v>134</v>
      </c>
      <c r="J250" s="668">
        <v>135</v>
      </c>
      <c r="K250" s="668">
        <v>18225</v>
      </c>
      <c r="L250" s="668">
        <v>0.93798250128667005</v>
      </c>
      <c r="M250" s="668">
        <v>135</v>
      </c>
      <c r="N250" s="668">
        <v>144</v>
      </c>
      <c r="O250" s="668">
        <v>19728</v>
      </c>
      <c r="P250" s="681">
        <v>1.0153371075656201</v>
      </c>
      <c r="Q250" s="669">
        <v>137</v>
      </c>
    </row>
    <row r="251" spans="1:17" ht="14.4" customHeight="1" x14ac:dyDescent="0.3">
      <c r="A251" s="664" t="s">
        <v>5804</v>
      </c>
      <c r="B251" s="665" t="s">
        <v>5805</v>
      </c>
      <c r="C251" s="665" t="s">
        <v>4224</v>
      </c>
      <c r="D251" s="665" t="s">
        <v>5814</v>
      </c>
      <c r="E251" s="665" t="s">
        <v>5815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639</v>
      </c>
      <c r="P251" s="681"/>
      <c r="Q251" s="669">
        <v>639</v>
      </c>
    </row>
    <row r="252" spans="1:17" ht="14.4" customHeight="1" x14ac:dyDescent="0.3">
      <c r="A252" s="664" t="s">
        <v>5804</v>
      </c>
      <c r="B252" s="665" t="s">
        <v>5805</v>
      </c>
      <c r="C252" s="665" t="s">
        <v>4224</v>
      </c>
      <c r="D252" s="665" t="s">
        <v>5816</v>
      </c>
      <c r="E252" s="665" t="s">
        <v>5817</v>
      </c>
      <c r="F252" s="668">
        <v>13</v>
      </c>
      <c r="G252" s="668">
        <v>2067</v>
      </c>
      <c r="H252" s="668">
        <v>1</v>
      </c>
      <c r="I252" s="668">
        <v>159</v>
      </c>
      <c r="J252" s="668">
        <v>4</v>
      </c>
      <c r="K252" s="668">
        <v>644</v>
      </c>
      <c r="L252" s="668">
        <v>0.31156265118529269</v>
      </c>
      <c r="M252" s="668">
        <v>161</v>
      </c>
      <c r="N252" s="668">
        <v>8</v>
      </c>
      <c r="O252" s="668">
        <v>1384</v>
      </c>
      <c r="P252" s="681">
        <v>0.66956942428640542</v>
      </c>
      <c r="Q252" s="669">
        <v>173</v>
      </c>
    </row>
    <row r="253" spans="1:17" ht="14.4" customHeight="1" x14ac:dyDescent="0.3">
      <c r="A253" s="664" t="s">
        <v>5804</v>
      </c>
      <c r="B253" s="665" t="s">
        <v>5805</v>
      </c>
      <c r="C253" s="665" t="s">
        <v>4224</v>
      </c>
      <c r="D253" s="665" t="s">
        <v>5818</v>
      </c>
      <c r="E253" s="665" t="s">
        <v>5819</v>
      </c>
      <c r="F253" s="668">
        <v>39</v>
      </c>
      <c r="G253" s="668">
        <v>10218</v>
      </c>
      <c r="H253" s="668">
        <v>1</v>
      </c>
      <c r="I253" s="668">
        <v>262</v>
      </c>
      <c r="J253" s="668">
        <v>24</v>
      </c>
      <c r="K253" s="668">
        <v>6384</v>
      </c>
      <c r="L253" s="668">
        <v>0.62477980035231939</v>
      </c>
      <c r="M253" s="668">
        <v>266</v>
      </c>
      <c r="N253" s="668">
        <v>24</v>
      </c>
      <c r="O253" s="668">
        <v>6552</v>
      </c>
      <c r="P253" s="681">
        <v>0.64122137404580148</v>
      </c>
      <c r="Q253" s="669">
        <v>273</v>
      </c>
    </row>
    <row r="254" spans="1:17" ht="14.4" customHeight="1" x14ac:dyDescent="0.3">
      <c r="A254" s="664" t="s">
        <v>5804</v>
      </c>
      <c r="B254" s="665" t="s">
        <v>5805</v>
      </c>
      <c r="C254" s="665" t="s">
        <v>4224</v>
      </c>
      <c r="D254" s="665" t="s">
        <v>5820</v>
      </c>
      <c r="E254" s="665" t="s">
        <v>5821</v>
      </c>
      <c r="F254" s="668">
        <v>43</v>
      </c>
      <c r="G254" s="668">
        <v>6063</v>
      </c>
      <c r="H254" s="668">
        <v>1</v>
      </c>
      <c r="I254" s="668">
        <v>141</v>
      </c>
      <c r="J254" s="668">
        <v>34</v>
      </c>
      <c r="K254" s="668">
        <v>4794</v>
      </c>
      <c r="L254" s="668">
        <v>0.79069767441860461</v>
      </c>
      <c r="M254" s="668">
        <v>141</v>
      </c>
      <c r="N254" s="668">
        <v>41</v>
      </c>
      <c r="O254" s="668">
        <v>5822</v>
      </c>
      <c r="P254" s="681">
        <v>0.9602507009731156</v>
      </c>
      <c r="Q254" s="669">
        <v>142</v>
      </c>
    </row>
    <row r="255" spans="1:17" ht="14.4" customHeight="1" x14ac:dyDescent="0.3">
      <c r="A255" s="664" t="s">
        <v>5804</v>
      </c>
      <c r="B255" s="665" t="s">
        <v>5805</v>
      </c>
      <c r="C255" s="665" t="s">
        <v>4224</v>
      </c>
      <c r="D255" s="665" t="s">
        <v>5822</v>
      </c>
      <c r="E255" s="665" t="s">
        <v>5821</v>
      </c>
      <c r="F255" s="668">
        <v>144</v>
      </c>
      <c r="G255" s="668">
        <v>11232</v>
      </c>
      <c r="H255" s="668">
        <v>1</v>
      </c>
      <c r="I255" s="668">
        <v>78</v>
      </c>
      <c r="J255" s="668">
        <v>135</v>
      </c>
      <c r="K255" s="668">
        <v>10530</v>
      </c>
      <c r="L255" s="668">
        <v>0.9375</v>
      </c>
      <c r="M255" s="668">
        <v>78</v>
      </c>
      <c r="N255" s="668">
        <v>144</v>
      </c>
      <c r="O255" s="668">
        <v>11232</v>
      </c>
      <c r="P255" s="681">
        <v>1</v>
      </c>
      <c r="Q255" s="669">
        <v>78</v>
      </c>
    </row>
    <row r="256" spans="1:17" ht="14.4" customHeight="1" x14ac:dyDescent="0.3">
      <c r="A256" s="664" t="s">
        <v>5804</v>
      </c>
      <c r="B256" s="665" t="s">
        <v>5805</v>
      </c>
      <c r="C256" s="665" t="s">
        <v>4224</v>
      </c>
      <c r="D256" s="665" t="s">
        <v>5823</v>
      </c>
      <c r="E256" s="665" t="s">
        <v>5824</v>
      </c>
      <c r="F256" s="668">
        <v>43</v>
      </c>
      <c r="G256" s="668">
        <v>13029</v>
      </c>
      <c r="H256" s="668">
        <v>1</v>
      </c>
      <c r="I256" s="668">
        <v>303</v>
      </c>
      <c r="J256" s="668">
        <v>34</v>
      </c>
      <c r="K256" s="668">
        <v>10438</v>
      </c>
      <c r="L256" s="668">
        <v>0.80113592754624297</v>
      </c>
      <c r="M256" s="668">
        <v>307</v>
      </c>
      <c r="N256" s="668">
        <v>41</v>
      </c>
      <c r="O256" s="668">
        <v>12833</v>
      </c>
      <c r="P256" s="681">
        <v>0.9849566351984036</v>
      </c>
      <c r="Q256" s="669">
        <v>313</v>
      </c>
    </row>
    <row r="257" spans="1:17" ht="14.4" customHeight="1" x14ac:dyDescent="0.3">
      <c r="A257" s="664" t="s">
        <v>5804</v>
      </c>
      <c r="B257" s="665" t="s">
        <v>5805</v>
      </c>
      <c r="C257" s="665" t="s">
        <v>4224</v>
      </c>
      <c r="D257" s="665" t="s">
        <v>5825</v>
      </c>
      <c r="E257" s="665" t="s">
        <v>5826</v>
      </c>
      <c r="F257" s="668">
        <v>115</v>
      </c>
      <c r="G257" s="668">
        <v>18400</v>
      </c>
      <c r="H257" s="668">
        <v>1</v>
      </c>
      <c r="I257" s="668">
        <v>160</v>
      </c>
      <c r="J257" s="668">
        <v>108</v>
      </c>
      <c r="K257" s="668">
        <v>17388</v>
      </c>
      <c r="L257" s="668">
        <v>0.94499999999999995</v>
      </c>
      <c r="M257" s="668">
        <v>161</v>
      </c>
      <c r="N257" s="668">
        <v>118</v>
      </c>
      <c r="O257" s="668">
        <v>19234</v>
      </c>
      <c r="P257" s="681">
        <v>1.0453260869565217</v>
      </c>
      <c r="Q257" s="669">
        <v>163</v>
      </c>
    </row>
    <row r="258" spans="1:17" ht="14.4" customHeight="1" x14ac:dyDescent="0.3">
      <c r="A258" s="664" t="s">
        <v>5804</v>
      </c>
      <c r="B258" s="665" t="s">
        <v>5805</v>
      </c>
      <c r="C258" s="665" t="s">
        <v>4224</v>
      </c>
      <c r="D258" s="665" t="s">
        <v>5827</v>
      </c>
      <c r="E258" s="665" t="s">
        <v>5807</v>
      </c>
      <c r="F258" s="668">
        <v>387</v>
      </c>
      <c r="G258" s="668">
        <v>27090</v>
      </c>
      <c r="H258" s="668">
        <v>1</v>
      </c>
      <c r="I258" s="668">
        <v>70</v>
      </c>
      <c r="J258" s="668">
        <v>360</v>
      </c>
      <c r="K258" s="668">
        <v>25560</v>
      </c>
      <c r="L258" s="668">
        <v>0.94352159468438535</v>
      </c>
      <c r="M258" s="668">
        <v>71</v>
      </c>
      <c r="N258" s="668">
        <v>396</v>
      </c>
      <c r="O258" s="668">
        <v>28512</v>
      </c>
      <c r="P258" s="681">
        <v>1.0524916943521594</v>
      </c>
      <c r="Q258" s="669">
        <v>72</v>
      </c>
    </row>
    <row r="259" spans="1:17" ht="14.4" customHeight="1" x14ac:dyDescent="0.3">
      <c r="A259" s="664" t="s">
        <v>5804</v>
      </c>
      <c r="B259" s="665" t="s">
        <v>5805</v>
      </c>
      <c r="C259" s="665" t="s">
        <v>4224</v>
      </c>
      <c r="D259" s="665" t="s">
        <v>5828</v>
      </c>
      <c r="E259" s="665" t="s">
        <v>5829</v>
      </c>
      <c r="F259" s="668">
        <v>10</v>
      </c>
      <c r="G259" s="668">
        <v>11890</v>
      </c>
      <c r="H259" s="668">
        <v>1</v>
      </c>
      <c r="I259" s="668">
        <v>1189</v>
      </c>
      <c r="J259" s="668">
        <v>5</v>
      </c>
      <c r="K259" s="668">
        <v>5975</v>
      </c>
      <c r="L259" s="668">
        <v>0.50252312867956261</v>
      </c>
      <c r="M259" s="668">
        <v>1195</v>
      </c>
      <c r="N259" s="668">
        <v>4</v>
      </c>
      <c r="O259" s="668">
        <v>4844</v>
      </c>
      <c r="P259" s="681">
        <v>0.40740117746005045</v>
      </c>
      <c r="Q259" s="669">
        <v>1211</v>
      </c>
    </row>
    <row r="260" spans="1:17" ht="14.4" customHeight="1" x14ac:dyDescent="0.3">
      <c r="A260" s="664" t="s">
        <v>5804</v>
      </c>
      <c r="B260" s="665" t="s">
        <v>5805</v>
      </c>
      <c r="C260" s="665" t="s">
        <v>4224</v>
      </c>
      <c r="D260" s="665" t="s">
        <v>5830</v>
      </c>
      <c r="E260" s="665" t="s">
        <v>5831</v>
      </c>
      <c r="F260" s="668">
        <v>14</v>
      </c>
      <c r="G260" s="668">
        <v>1512</v>
      </c>
      <c r="H260" s="668">
        <v>1</v>
      </c>
      <c r="I260" s="668">
        <v>108</v>
      </c>
      <c r="J260" s="668">
        <v>5</v>
      </c>
      <c r="K260" s="668">
        <v>550</v>
      </c>
      <c r="L260" s="668">
        <v>0.36375661375661378</v>
      </c>
      <c r="M260" s="668">
        <v>110</v>
      </c>
      <c r="N260" s="668">
        <v>4</v>
      </c>
      <c r="O260" s="668">
        <v>456</v>
      </c>
      <c r="P260" s="681">
        <v>0.30158730158730157</v>
      </c>
      <c r="Q260" s="669">
        <v>114</v>
      </c>
    </row>
    <row r="261" spans="1:17" ht="14.4" customHeight="1" x14ac:dyDescent="0.3">
      <c r="A261" s="664" t="s">
        <v>5804</v>
      </c>
      <c r="B261" s="665" t="s">
        <v>5805</v>
      </c>
      <c r="C261" s="665" t="s">
        <v>4224</v>
      </c>
      <c r="D261" s="665" t="s">
        <v>5832</v>
      </c>
      <c r="E261" s="665" t="s">
        <v>5833</v>
      </c>
      <c r="F261" s="668">
        <v>1</v>
      </c>
      <c r="G261" s="668">
        <v>291</v>
      </c>
      <c r="H261" s="668">
        <v>1</v>
      </c>
      <c r="I261" s="668">
        <v>291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5834</v>
      </c>
      <c r="B262" s="665" t="s">
        <v>5835</v>
      </c>
      <c r="C262" s="665" t="s">
        <v>4224</v>
      </c>
      <c r="D262" s="665" t="s">
        <v>5836</v>
      </c>
      <c r="E262" s="665" t="s">
        <v>5837</v>
      </c>
      <c r="F262" s="668">
        <v>668</v>
      </c>
      <c r="G262" s="668">
        <v>35404</v>
      </c>
      <c r="H262" s="668">
        <v>1</v>
      </c>
      <c r="I262" s="668">
        <v>53</v>
      </c>
      <c r="J262" s="668">
        <v>674</v>
      </c>
      <c r="K262" s="668">
        <v>36396</v>
      </c>
      <c r="L262" s="668">
        <v>1.0280194328324483</v>
      </c>
      <c r="M262" s="668">
        <v>54</v>
      </c>
      <c r="N262" s="668">
        <v>994</v>
      </c>
      <c r="O262" s="668">
        <v>57652</v>
      </c>
      <c r="P262" s="681">
        <v>1.6284035702180544</v>
      </c>
      <c r="Q262" s="669">
        <v>58</v>
      </c>
    </row>
    <row r="263" spans="1:17" ht="14.4" customHeight="1" x14ac:dyDescent="0.3">
      <c r="A263" s="664" t="s">
        <v>5834</v>
      </c>
      <c r="B263" s="665" t="s">
        <v>5835</v>
      </c>
      <c r="C263" s="665" t="s">
        <v>4224</v>
      </c>
      <c r="D263" s="665" t="s">
        <v>5838</v>
      </c>
      <c r="E263" s="665" t="s">
        <v>5839</v>
      </c>
      <c r="F263" s="668">
        <v>598</v>
      </c>
      <c r="G263" s="668">
        <v>72358</v>
      </c>
      <c r="H263" s="668">
        <v>1</v>
      </c>
      <c r="I263" s="668">
        <v>121</v>
      </c>
      <c r="J263" s="668">
        <v>488</v>
      </c>
      <c r="K263" s="668">
        <v>60024</v>
      </c>
      <c r="L263" s="668">
        <v>0.82954199950247376</v>
      </c>
      <c r="M263" s="668">
        <v>123</v>
      </c>
      <c r="N263" s="668">
        <v>600</v>
      </c>
      <c r="O263" s="668">
        <v>78600</v>
      </c>
      <c r="P263" s="681">
        <v>1.0862655131429835</v>
      </c>
      <c r="Q263" s="669">
        <v>131</v>
      </c>
    </row>
    <row r="264" spans="1:17" ht="14.4" customHeight="1" x14ac:dyDescent="0.3">
      <c r="A264" s="664" t="s">
        <v>5834</v>
      </c>
      <c r="B264" s="665" t="s">
        <v>5835</v>
      </c>
      <c r="C264" s="665" t="s">
        <v>4224</v>
      </c>
      <c r="D264" s="665" t="s">
        <v>5840</v>
      </c>
      <c r="E264" s="665" t="s">
        <v>5841</v>
      </c>
      <c r="F264" s="668">
        <v>21</v>
      </c>
      <c r="G264" s="668">
        <v>3654</v>
      </c>
      <c r="H264" s="668">
        <v>1</v>
      </c>
      <c r="I264" s="668">
        <v>174</v>
      </c>
      <c r="J264" s="668">
        <v>8</v>
      </c>
      <c r="K264" s="668">
        <v>1416</v>
      </c>
      <c r="L264" s="668">
        <v>0.38752052545155996</v>
      </c>
      <c r="M264" s="668">
        <v>177</v>
      </c>
      <c r="N264" s="668">
        <v>17</v>
      </c>
      <c r="O264" s="668">
        <v>3213</v>
      </c>
      <c r="P264" s="681">
        <v>0.87931034482758619</v>
      </c>
      <c r="Q264" s="669">
        <v>189</v>
      </c>
    </row>
    <row r="265" spans="1:17" ht="14.4" customHeight="1" x14ac:dyDescent="0.3">
      <c r="A265" s="664" t="s">
        <v>5834</v>
      </c>
      <c r="B265" s="665" t="s">
        <v>5835</v>
      </c>
      <c r="C265" s="665" t="s">
        <v>4224</v>
      </c>
      <c r="D265" s="665" t="s">
        <v>5842</v>
      </c>
      <c r="E265" s="665" t="s">
        <v>5843</v>
      </c>
      <c r="F265" s="668">
        <v>160</v>
      </c>
      <c r="G265" s="668">
        <v>60800</v>
      </c>
      <c r="H265" s="668">
        <v>1</v>
      </c>
      <c r="I265" s="668">
        <v>380</v>
      </c>
      <c r="J265" s="668">
        <v>152</v>
      </c>
      <c r="K265" s="668">
        <v>58368</v>
      </c>
      <c r="L265" s="668">
        <v>0.96</v>
      </c>
      <c r="M265" s="668">
        <v>384</v>
      </c>
      <c r="N265" s="668">
        <v>238</v>
      </c>
      <c r="O265" s="668">
        <v>96866</v>
      </c>
      <c r="P265" s="681">
        <v>1.5931907894736843</v>
      </c>
      <c r="Q265" s="669">
        <v>407</v>
      </c>
    </row>
    <row r="266" spans="1:17" ht="14.4" customHeight="1" x14ac:dyDescent="0.3">
      <c r="A266" s="664" t="s">
        <v>5834</v>
      </c>
      <c r="B266" s="665" t="s">
        <v>5835</v>
      </c>
      <c r="C266" s="665" t="s">
        <v>4224</v>
      </c>
      <c r="D266" s="665" t="s">
        <v>5844</v>
      </c>
      <c r="E266" s="665" t="s">
        <v>5845</v>
      </c>
      <c r="F266" s="668">
        <v>127</v>
      </c>
      <c r="G266" s="668">
        <v>21336</v>
      </c>
      <c r="H266" s="668">
        <v>1</v>
      </c>
      <c r="I266" s="668">
        <v>168</v>
      </c>
      <c r="J266" s="668">
        <v>139</v>
      </c>
      <c r="K266" s="668">
        <v>23908</v>
      </c>
      <c r="L266" s="668">
        <v>1.1205474315710535</v>
      </c>
      <c r="M266" s="668">
        <v>172</v>
      </c>
      <c r="N266" s="668">
        <v>134</v>
      </c>
      <c r="O266" s="668">
        <v>23986</v>
      </c>
      <c r="P266" s="681">
        <v>1.1242032245969253</v>
      </c>
      <c r="Q266" s="669">
        <v>179</v>
      </c>
    </row>
    <row r="267" spans="1:17" ht="14.4" customHeight="1" x14ac:dyDescent="0.3">
      <c r="A267" s="664" t="s">
        <v>5834</v>
      </c>
      <c r="B267" s="665" t="s">
        <v>5835</v>
      </c>
      <c r="C267" s="665" t="s">
        <v>4224</v>
      </c>
      <c r="D267" s="665" t="s">
        <v>5846</v>
      </c>
      <c r="E267" s="665" t="s">
        <v>5847</v>
      </c>
      <c r="F267" s="668">
        <v>28</v>
      </c>
      <c r="G267" s="668">
        <v>8848</v>
      </c>
      <c r="H267" s="668">
        <v>1</v>
      </c>
      <c r="I267" s="668">
        <v>316</v>
      </c>
      <c r="J267" s="668">
        <v>58</v>
      </c>
      <c r="K267" s="668">
        <v>18676</v>
      </c>
      <c r="L267" s="668">
        <v>2.1107594936708862</v>
      </c>
      <c r="M267" s="668">
        <v>322</v>
      </c>
      <c r="N267" s="668">
        <v>22</v>
      </c>
      <c r="O267" s="668">
        <v>7370</v>
      </c>
      <c r="P267" s="681">
        <v>0.83295660036166363</v>
      </c>
      <c r="Q267" s="669">
        <v>335</v>
      </c>
    </row>
    <row r="268" spans="1:17" ht="14.4" customHeight="1" x14ac:dyDescent="0.3">
      <c r="A268" s="664" t="s">
        <v>5834</v>
      </c>
      <c r="B268" s="665" t="s">
        <v>5835</v>
      </c>
      <c r="C268" s="665" t="s">
        <v>4224</v>
      </c>
      <c r="D268" s="665" t="s">
        <v>5848</v>
      </c>
      <c r="E268" s="665" t="s">
        <v>5849</v>
      </c>
      <c r="F268" s="668">
        <v>476</v>
      </c>
      <c r="G268" s="668">
        <v>160888</v>
      </c>
      <c r="H268" s="668">
        <v>1</v>
      </c>
      <c r="I268" s="668">
        <v>338</v>
      </c>
      <c r="J268" s="668">
        <v>448</v>
      </c>
      <c r="K268" s="668">
        <v>152768</v>
      </c>
      <c r="L268" s="668">
        <v>0.94953010790114867</v>
      </c>
      <c r="M268" s="668">
        <v>341</v>
      </c>
      <c r="N268" s="668">
        <v>497</v>
      </c>
      <c r="O268" s="668">
        <v>173453</v>
      </c>
      <c r="P268" s="681">
        <v>1.0780978071702054</v>
      </c>
      <c r="Q268" s="669">
        <v>349</v>
      </c>
    </row>
    <row r="269" spans="1:17" ht="14.4" customHeight="1" x14ac:dyDescent="0.3">
      <c r="A269" s="664" t="s">
        <v>5834</v>
      </c>
      <c r="B269" s="665" t="s">
        <v>5835</v>
      </c>
      <c r="C269" s="665" t="s">
        <v>4224</v>
      </c>
      <c r="D269" s="665" t="s">
        <v>5850</v>
      </c>
      <c r="E269" s="665" t="s">
        <v>5851</v>
      </c>
      <c r="F269" s="668">
        <v>57</v>
      </c>
      <c r="G269" s="668">
        <v>6156</v>
      </c>
      <c r="H269" s="668">
        <v>1</v>
      </c>
      <c r="I269" s="668">
        <v>108</v>
      </c>
      <c r="J269" s="668">
        <v>57</v>
      </c>
      <c r="K269" s="668">
        <v>6213</v>
      </c>
      <c r="L269" s="668">
        <v>1.0092592592592593</v>
      </c>
      <c r="M269" s="668">
        <v>109</v>
      </c>
      <c r="N269" s="668">
        <v>70</v>
      </c>
      <c r="O269" s="668">
        <v>8190</v>
      </c>
      <c r="P269" s="681">
        <v>1.3304093567251463</v>
      </c>
      <c r="Q269" s="669">
        <v>117</v>
      </c>
    </row>
    <row r="270" spans="1:17" ht="14.4" customHeight="1" x14ac:dyDescent="0.3">
      <c r="A270" s="664" t="s">
        <v>5834</v>
      </c>
      <c r="B270" s="665" t="s">
        <v>5835</v>
      </c>
      <c r="C270" s="665" t="s">
        <v>4224</v>
      </c>
      <c r="D270" s="665" t="s">
        <v>5852</v>
      </c>
      <c r="E270" s="665" t="s">
        <v>5853</v>
      </c>
      <c r="F270" s="668">
        <v>1</v>
      </c>
      <c r="G270" s="668">
        <v>365</v>
      </c>
      <c r="H270" s="668">
        <v>1</v>
      </c>
      <c r="I270" s="668">
        <v>365</v>
      </c>
      <c r="J270" s="668">
        <v>3</v>
      </c>
      <c r="K270" s="668">
        <v>1128</v>
      </c>
      <c r="L270" s="668">
        <v>3.0904109589041098</v>
      </c>
      <c r="M270" s="668">
        <v>376</v>
      </c>
      <c r="N270" s="668">
        <v>6</v>
      </c>
      <c r="O270" s="668">
        <v>2322</v>
      </c>
      <c r="P270" s="681">
        <v>6.3616438356164382</v>
      </c>
      <c r="Q270" s="669">
        <v>387</v>
      </c>
    </row>
    <row r="271" spans="1:17" ht="14.4" customHeight="1" x14ac:dyDescent="0.3">
      <c r="A271" s="664" t="s">
        <v>5834</v>
      </c>
      <c r="B271" s="665" t="s">
        <v>5835</v>
      </c>
      <c r="C271" s="665" t="s">
        <v>4224</v>
      </c>
      <c r="D271" s="665" t="s">
        <v>5854</v>
      </c>
      <c r="E271" s="665" t="s">
        <v>5855</v>
      </c>
      <c r="F271" s="668">
        <v>48</v>
      </c>
      <c r="G271" s="668">
        <v>1776</v>
      </c>
      <c r="H271" s="668">
        <v>1</v>
      </c>
      <c r="I271" s="668">
        <v>37</v>
      </c>
      <c r="J271" s="668">
        <v>48</v>
      </c>
      <c r="K271" s="668">
        <v>1776</v>
      </c>
      <c r="L271" s="668">
        <v>1</v>
      </c>
      <c r="M271" s="668">
        <v>37</v>
      </c>
      <c r="N271" s="668">
        <v>61</v>
      </c>
      <c r="O271" s="668">
        <v>2318</v>
      </c>
      <c r="P271" s="681">
        <v>1.3051801801801801</v>
      </c>
      <c r="Q271" s="669">
        <v>38</v>
      </c>
    </row>
    <row r="272" spans="1:17" ht="14.4" customHeight="1" x14ac:dyDescent="0.3">
      <c r="A272" s="664" t="s">
        <v>5834</v>
      </c>
      <c r="B272" s="665" t="s">
        <v>5835</v>
      </c>
      <c r="C272" s="665" t="s">
        <v>4224</v>
      </c>
      <c r="D272" s="665" t="s">
        <v>5856</v>
      </c>
      <c r="E272" s="665" t="s">
        <v>5857</v>
      </c>
      <c r="F272" s="668">
        <v>1</v>
      </c>
      <c r="G272" s="668">
        <v>664</v>
      </c>
      <c r="H272" s="668">
        <v>1</v>
      </c>
      <c r="I272" s="668">
        <v>664</v>
      </c>
      <c r="J272" s="668">
        <v>3</v>
      </c>
      <c r="K272" s="668">
        <v>2028</v>
      </c>
      <c r="L272" s="668">
        <v>3.0542168674698793</v>
      </c>
      <c r="M272" s="668">
        <v>676</v>
      </c>
      <c r="N272" s="668">
        <v>6</v>
      </c>
      <c r="O272" s="668">
        <v>4224</v>
      </c>
      <c r="P272" s="681">
        <v>6.3614457831325302</v>
      </c>
      <c r="Q272" s="669">
        <v>704</v>
      </c>
    </row>
    <row r="273" spans="1:17" ht="14.4" customHeight="1" x14ac:dyDescent="0.3">
      <c r="A273" s="664" t="s">
        <v>5834</v>
      </c>
      <c r="B273" s="665" t="s">
        <v>5835</v>
      </c>
      <c r="C273" s="665" t="s">
        <v>4224</v>
      </c>
      <c r="D273" s="665" t="s">
        <v>5858</v>
      </c>
      <c r="E273" s="665" t="s">
        <v>5859</v>
      </c>
      <c r="F273" s="668">
        <v>293</v>
      </c>
      <c r="G273" s="668">
        <v>82333</v>
      </c>
      <c r="H273" s="668">
        <v>1</v>
      </c>
      <c r="I273" s="668">
        <v>281</v>
      </c>
      <c r="J273" s="668">
        <v>268</v>
      </c>
      <c r="K273" s="668">
        <v>76380</v>
      </c>
      <c r="L273" s="668">
        <v>0.927696063546816</v>
      </c>
      <c r="M273" s="668">
        <v>285</v>
      </c>
      <c r="N273" s="668">
        <v>382</v>
      </c>
      <c r="O273" s="668">
        <v>116128</v>
      </c>
      <c r="P273" s="681">
        <v>1.4104672488552585</v>
      </c>
      <c r="Q273" s="669">
        <v>304</v>
      </c>
    </row>
    <row r="274" spans="1:17" ht="14.4" customHeight="1" x14ac:dyDescent="0.3">
      <c r="A274" s="664" t="s">
        <v>5834</v>
      </c>
      <c r="B274" s="665" t="s">
        <v>5835</v>
      </c>
      <c r="C274" s="665" t="s">
        <v>4224</v>
      </c>
      <c r="D274" s="665" t="s">
        <v>5860</v>
      </c>
      <c r="E274" s="665" t="s">
        <v>5861</v>
      </c>
      <c r="F274" s="668">
        <v>273</v>
      </c>
      <c r="G274" s="668">
        <v>124488</v>
      </c>
      <c r="H274" s="668">
        <v>1</v>
      </c>
      <c r="I274" s="668">
        <v>456</v>
      </c>
      <c r="J274" s="668">
        <v>265</v>
      </c>
      <c r="K274" s="668">
        <v>122430</v>
      </c>
      <c r="L274" s="668">
        <v>0.98346828609986503</v>
      </c>
      <c r="M274" s="668">
        <v>462</v>
      </c>
      <c r="N274" s="668">
        <v>369</v>
      </c>
      <c r="O274" s="668">
        <v>182286</v>
      </c>
      <c r="P274" s="681">
        <v>1.4642857142857142</v>
      </c>
      <c r="Q274" s="669">
        <v>494</v>
      </c>
    </row>
    <row r="275" spans="1:17" ht="14.4" customHeight="1" x14ac:dyDescent="0.3">
      <c r="A275" s="664" t="s">
        <v>5834</v>
      </c>
      <c r="B275" s="665" t="s">
        <v>5835</v>
      </c>
      <c r="C275" s="665" t="s">
        <v>4224</v>
      </c>
      <c r="D275" s="665" t="s">
        <v>5862</v>
      </c>
      <c r="E275" s="665" t="s">
        <v>5863</v>
      </c>
      <c r="F275" s="668">
        <v>518</v>
      </c>
      <c r="G275" s="668">
        <v>180264</v>
      </c>
      <c r="H275" s="668">
        <v>1</v>
      </c>
      <c r="I275" s="668">
        <v>348</v>
      </c>
      <c r="J275" s="668">
        <v>451</v>
      </c>
      <c r="K275" s="668">
        <v>160556</v>
      </c>
      <c r="L275" s="668">
        <v>0.89067145963697691</v>
      </c>
      <c r="M275" s="668">
        <v>356</v>
      </c>
      <c r="N275" s="668">
        <v>596</v>
      </c>
      <c r="O275" s="668">
        <v>220520</v>
      </c>
      <c r="P275" s="681">
        <v>1.2233169129720853</v>
      </c>
      <c r="Q275" s="669">
        <v>370</v>
      </c>
    </row>
    <row r="276" spans="1:17" ht="14.4" customHeight="1" x14ac:dyDescent="0.3">
      <c r="A276" s="664" t="s">
        <v>5834</v>
      </c>
      <c r="B276" s="665" t="s">
        <v>5835</v>
      </c>
      <c r="C276" s="665" t="s">
        <v>4224</v>
      </c>
      <c r="D276" s="665" t="s">
        <v>5864</v>
      </c>
      <c r="E276" s="665" t="s">
        <v>5865</v>
      </c>
      <c r="F276" s="668">
        <v>1</v>
      </c>
      <c r="G276" s="668">
        <v>2886</v>
      </c>
      <c r="H276" s="668">
        <v>1</v>
      </c>
      <c r="I276" s="668">
        <v>2886</v>
      </c>
      <c r="J276" s="668">
        <v>1</v>
      </c>
      <c r="K276" s="668">
        <v>2917</v>
      </c>
      <c r="L276" s="668">
        <v>1.0107415107415108</v>
      </c>
      <c r="M276" s="668">
        <v>2917</v>
      </c>
      <c r="N276" s="668"/>
      <c r="O276" s="668"/>
      <c r="P276" s="681"/>
      <c r="Q276" s="669"/>
    </row>
    <row r="277" spans="1:17" ht="14.4" customHeight="1" x14ac:dyDescent="0.3">
      <c r="A277" s="664" t="s">
        <v>5834</v>
      </c>
      <c r="B277" s="665" t="s">
        <v>5835</v>
      </c>
      <c r="C277" s="665" t="s">
        <v>4224</v>
      </c>
      <c r="D277" s="665" t="s">
        <v>5866</v>
      </c>
      <c r="E277" s="665" t="s">
        <v>5867</v>
      </c>
      <c r="F277" s="668">
        <v>6</v>
      </c>
      <c r="G277" s="668">
        <v>618</v>
      </c>
      <c r="H277" s="668">
        <v>1</v>
      </c>
      <c r="I277" s="668">
        <v>103</v>
      </c>
      <c r="J277" s="668">
        <v>11</v>
      </c>
      <c r="K277" s="668">
        <v>1155</v>
      </c>
      <c r="L277" s="668">
        <v>1.8689320388349515</v>
      </c>
      <c r="M277" s="668">
        <v>105</v>
      </c>
      <c r="N277" s="668">
        <v>5</v>
      </c>
      <c r="O277" s="668">
        <v>555</v>
      </c>
      <c r="P277" s="681">
        <v>0.89805825242718451</v>
      </c>
      <c r="Q277" s="669">
        <v>111</v>
      </c>
    </row>
    <row r="278" spans="1:17" ht="14.4" customHeight="1" x14ac:dyDescent="0.3">
      <c r="A278" s="664" t="s">
        <v>5834</v>
      </c>
      <c r="B278" s="665" t="s">
        <v>5835</v>
      </c>
      <c r="C278" s="665" t="s">
        <v>4224</v>
      </c>
      <c r="D278" s="665" t="s">
        <v>5868</v>
      </c>
      <c r="E278" s="665" t="s">
        <v>5869</v>
      </c>
      <c r="F278" s="668">
        <v>31</v>
      </c>
      <c r="G278" s="668">
        <v>3565</v>
      </c>
      <c r="H278" s="668">
        <v>1</v>
      </c>
      <c r="I278" s="668">
        <v>115</v>
      </c>
      <c r="J278" s="668">
        <v>10</v>
      </c>
      <c r="K278" s="668">
        <v>1170</v>
      </c>
      <c r="L278" s="668">
        <v>0.32819074333800841</v>
      </c>
      <c r="M278" s="668">
        <v>117</v>
      </c>
      <c r="N278" s="668">
        <v>26</v>
      </c>
      <c r="O278" s="668">
        <v>3250</v>
      </c>
      <c r="P278" s="681">
        <v>0.91164095371669007</v>
      </c>
      <c r="Q278" s="669">
        <v>125</v>
      </c>
    </row>
    <row r="279" spans="1:17" ht="14.4" customHeight="1" x14ac:dyDescent="0.3">
      <c r="A279" s="664" t="s">
        <v>5834</v>
      </c>
      <c r="B279" s="665" t="s">
        <v>5835</v>
      </c>
      <c r="C279" s="665" t="s">
        <v>4224</v>
      </c>
      <c r="D279" s="665" t="s">
        <v>5870</v>
      </c>
      <c r="E279" s="665" t="s">
        <v>5871</v>
      </c>
      <c r="F279" s="668">
        <v>98</v>
      </c>
      <c r="G279" s="668">
        <v>44786</v>
      </c>
      <c r="H279" s="668">
        <v>1</v>
      </c>
      <c r="I279" s="668">
        <v>457</v>
      </c>
      <c r="J279" s="668">
        <v>94</v>
      </c>
      <c r="K279" s="668">
        <v>43522</v>
      </c>
      <c r="L279" s="668">
        <v>0.97177689456526595</v>
      </c>
      <c r="M279" s="668">
        <v>463</v>
      </c>
      <c r="N279" s="668">
        <v>196</v>
      </c>
      <c r="O279" s="668">
        <v>97020</v>
      </c>
      <c r="P279" s="681">
        <v>2.1663019693654268</v>
      </c>
      <c r="Q279" s="669">
        <v>495</v>
      </c>
    </row>
    <row r="280" spans="1:17" ht="14.4" customHeight="1" x14ac:dyDescent="0.3">
      <c r="A280" s="664" t="s">
        <v>5834</v>
      </c>
      <c r="B280" s="665" t="s">
        <v>5835</v>
      </c>
      <c r="C280" s="665" t="s">
        <v>4224</v>
      </c>
      <c r="D280" s="665" t="s">
        <v>5373</v>
      </c>
      <c r="E280" s="665" t="s">
        <v>5374</v>
      </c>
      <c r="F280" s="668">
        <v>2</v>
      </c>
      <c r="G280" s="668">
        <v>2490</v>
      </c>
      <c r="H280" s="668">
        <v>1</v>
      </c>
      <c r="I280" s="668">
        <v>1245</v>
      </c>
      <c r="J280" s="668">
        <v>2</v>
      </c>
      <c r="K280" s="668">
        <v>2536</v>
      </c>
      <c r="L280" s="668">
        <v>1.0184738955823294</v>
      </c>
      <c r="M280" s="668">
        <v>1268</v>
      </c>
      <c r="N280" s="668"/>
      <c r="O280" s="668"/>
      <c r="P280" s="681"/>
      <c r="Q280" s="669"/>
    </row>
    <row r="281" spans="1:17" ht="14.4" customHeight="1" x14ac:dyDescent="0.3">
      <c r="A281" s="664" t="s">
        <v>5834</v>
      </c>
      <c r="B281" s="665" t="s">
        <v>5835</v>
      </c>
      <c r="C281" s="665" t="s">
        <v>4224</v>
      </c>
      <c r="D281" s="665" t="s">
        <v>5872</v>
      </c>
      <c r="E281" s="665" t="s">
        <v>5873</v>
      </c>
      <c r="F281" s="668">
        <v>24</v>
      </c>
      <c r="G281" s="668">
        <v>10296</v>
      </c>
      <c r="H281" s="668">
        <v>1</v>
      </c>
      <c r="I281" s="668">
        <v>429</v>
      </c>
      <c r="J281" s="668">
        <v>22</v>
      </c>
      <c r="K281" s="668">
        <v>9614</v>
      </c>
      <c r="L281" s="668">
        <v>0.93376068376068377</v>
      </c>
      <c r="M281" s="668">
        <v>437</v>
      </c>
      <c r="N281" s="668">
        <v>12</v>
      </c>
      <c r="O281" s="668">
        <v>5472</v>
      </c>
      <c r="P281" s="681">
        <v>0.53146853146853146</v>
      </c>
      <c r="Q281" s="669">
        <v>456</v>
      </c>
    </row>
    <row r="282" spans="1:17" ht="14.4" customHeight="1" x14ac:dyDescent="0.3">
      <c r="A282" s="664" t="s">
        <v>5834</v>
      </c>
      <c r="B282" s="665" t="s">
        <v>5835</v>
      </c>
      <c r="C282" s="665" t="s">
        <v>4224</v>
      </c>
      <c r="D282" s="665" t="s">
        <v>5874</v>
      </c>
      <c r="E282" s="665" t="s">
        <v>5875</v>
      </c>
      <c r="F282" s="668">
        <v>32</v>
      </c>
      <c r="G282" s="668">
        <v>1696</v>
      </c>
      <c r="H282" s="668">
        <v>1</v>
      </c>
      <c r="I282" s="668">
        <v>53</v>
      </c>
      <c r="J282" s="668">
        <v>32</v>
      </c>
      <c r="K282" s="668">
        <v>1728</v>
      </c>
      <c r="L282" s="668">
        <v>1.0188679245283019</v>
      </c>
      <c r="M282" s="668">
        <v>54</v>
      </c>
      <c r="N282" s="668">
        <v>36</v>
      </c>
      <c r="O282" s="668">
        <v>2088</v>
      </c>
      <c r="P282" s="681">
        <v>1.2311320754716981</v>
      </c>
      <c r="Q282" s="669">
        <v>58</v>
      </c>
    </row>
    <row r="283" spans="1:17" ht="14.4" customHeight="1" x14ac:dyDescent="0.3">
      <c r="A283" s="664" t="s">
        <v>5834</v>
      </c>
      <c r="B283" s="665" t="s">
        <v>5835</v>
      </c>
      <c r="C283" s="665" t="s">
        <v>4224</v>
      </c>
      <c r="D283" s="665" t="s">
        <v>5876</v>
      </c>
      <c r="E283" s="665" t="s">
        <v>5877</v>
      </c>
      <c r="F283" s="668">
        <v>4</v>
      </c>
      <c r="G283" s="668">
        <v>8656</v>
      </c>
      <c r="H283" s="668">
        <v>1</v>
      </c>
      <c r="I283" s="668">
        <v>2164</v>
      </c>
      <c r="J283" s="668">
        <v>4</v>
      </c>
      <c r="K283" s="668">
        <v>8688</v>
      </c>
      <c r="L283" s="668">
        <v>1.0036968576709797</v>
      </c>
      <c r="M283" s="668">
        <v>2172</v>
      </c>
      <c r="N283" s="668">
        <v>3</v>
      </c>
      <c r="O283" s="668">
        <v>6519</v>
      </c>
      <c r="P283" s="681">
        <v>0.75311922365988915</v>
      </c>
      <c r="Q283" s="669">
        <v>2173</v>
      </c>
    </row>
    <row r="284" spans="1:17" ht="14.4" customHeight="1" x14ac:dyDescent="0.3">
      <c r="A284" s="664" t="s">
        <v>5834</v>
      </c>
      <c r="B284" s="665" t="s">
        <v>5835</v>
      </c>
      <c r="C284" s="665" t="s">
        <v>4224</v>
      </c>
      <c r="D284" s="665" t="s">
        <v>5878</v>
      </c>
      <c r="E284" s="665" t="s">
        <v>5879</v>
      </c>
      <c r="F284" s="668">
        <v>2090</v>
      </c>
      <c r="G284" s="668">
        <v>344850</v>
      </c>
      <c r="H284" s="668">
        <v>1</v>
      </c>
      <c r="I284" s="668">
        <v>165</v>
      </c>
      <c r="J284" s="668">
        <v>1998</v>
      </c>
      <c r="K284" s="668">
        <v>337662</v>
      </c>
      <c r="L284" s="668">
        <v>0.97915615484993479</v>
      </c>
      <c r="M284" s="668">
        <v>169</v>
      </c>
      <c r="N284" s="668">
        <v>2700</v>
      </c>
      <c r="O284" s="668">
        <v>472500</v>
      </c>
      <c r="P284" s="681">
        <v>1.37016093953893</v>
      </c>
      <c r="Q284" s="669">
        <v>175</v>
      </c>
    </row>
    <row r="285" spans="1:17" ht="14.4" customHeight="1" x14ac:dyDescent="0.3">
      <c r="A285" s="664" t="s">
        <v>5834</v>
      </c>
      <c r="B285" s="665" t="s">
        <v>5835</v>
      </c>
      <c r="C285" s="665" t="s">
        <v>4224</v>
      </c>
      <c r="D285" s="665" t="s">
        <v>5880</v>
      </c>
      <c r="E285" s="665" t="s">
        <v>5881</v>
      </c>
      <c r="F285" s="668">
        <v>2</v>
      </c>
      <c r="G285" s="668">
        <v>158</v>
      </c>
      <c r="H285" s="668">
        <v>1</v>
      </c>
      <c r="I285" s="668">
        <v>79</v>
      </c>
      <c r="J285" s="668">
        <v>9</v>
      </c>
      <c r="K285" s="668">
        <v>729</v>
      </c>
      <c r="L285" s="668">
        <v>4.6139240506329111</v>
      </c>
      <c r="M285" s="668">
        <v>81</v>
      </c>
      <c r="N285" s="668">
        <v>12</v>
      </c>
      <c r="O285" s="668">
        <v>1020</v>
      </c>
      <c r="P285" s="681">
        <v>6.4556962025316453</v>
      </c>
      <c r="Q285" s="669">
        <v>85</v>
      </c>
    </row>
    <row r="286" spans="1:17" ht="14.4" customHeight="1" x14ac:dyDescent="0.3">
      <c r="A286" s="664" t="s">
        <v>5834</v>
      </c>
      <c r="B286" s="665" t="s">
        <v>5835</v>
      </c>
      <c r="C286" s="665" t="s">
        <v>4224</v>
      </c>
      <c r="D286" s="665" t="s">
        <v>5882</v>
      </c>
      <c r="E286" s="665" t="s">
        <v>5883</v>
      </c>
      <c r="F286" s="668">
        <v>25</v>
      </c>
      <c r="G286" s="668">
        <v>4100</v>
      </c>
      <c r="H286" s="668">
        <v>1</v>
      </c>
      <c r="I286" s="668">
        <v>164</v>
      </c>
      <c r="J286" s="668">
        <v>24</v>
      </c>
      <c r="K286" s="668">
        <v>3984</v>
      </c>
      <c r="L286" s="668">
        <v>0.97170731707317071</v>
      </c>
      <c r="M286" s="668">
        <v>166</v>
      </c>
      <c r="N286" s="668">
        <v>32</v>
      </c>
      <c r="O286" s="668">
        <v>5696</v>
      </c>
      <c r="P286" s="681">
        <v>1.3892682926829267</v>
      </c>
      <c r="Q286" s="669">
        <v>178</v>
      </c>
    </row>
    <row r="287" spans="1:17" ht="14.4" customHeight="1" x14ac:dyDescent="0.3">
      <c r="A287" s="664" t="s">
        <v>5834</v>
      </c>
      <c r="B287" s="665" t="s">
        <v>5835</v>
      </c>
      <c r="C287" s="665" t="s">
        <v>4224</v>
      </c>
      <c r="D287" s="665" t="s">
        <v>5884</v>
      </c>
      <c r="E287" s="665" t="s">
        <v>5885</v>
      </c>
      <c r="F287" s="668">
        <v>5</v>
      </c>
      <c r="G287" s="668">
        <v>800</v>
      </c>
      <c r="H287" s="668">
        <v>1</v>
      </c>
      <c r="I287" s="668">
        <v>160</v>
      </c>
      <c r="J287" s="668">
        <v>1</v>
      </c>
      <c r="K287" s="668">
        <v>163</v>
      </c>
      <c r="L287" s="668">
        <v>0.20374999999999999</v>
      </c>
      <c r="M287" s="668">
        <v>163</v>
      </c>
      <c r="N287" s="668">
        <v>5</v>
      </c>
      <c r="O287" s="668">
        <v>845</v>
      </c>
      <c r="P287" s="681">
        <v>1.0562499999999999</v>
      </c>
      <c r="Q287" s="669">
        <v>169</v>
      </c>
    </row>
    <row r="288" spans="1:17" ht="14.4" customHeight="1" x14ac:dyDescent="0.3">
      <c r="A288" s="664" t="s">
        <v>5834</v>
      </c>
      <c r="B288" s="665" t="s">
        <v>5835</v>
      </c>
      <c r="C288" s="665" t="s">
        <v>4224</v>
      </c>
      <c r="D288" s="665" t="s">
        <v>5379</v>
      </c>
      <c r="E288" s="665" t="s">
        <v>5380</v>
      </c>
      <c r="F288" s="668">
        <v>8</v>
      </c>
      <c r="G288" s="668">
        <v>8016</v>
      </c>
      <c r="H288" s="668">
        <v>1</v>
      </c>
      <c r="I288" s="668">
        <v>1002</v>
      </c>
      <c r="J288" s="668">
        <v>3</v>
      </c>
      <c r="K288" s="668">
        <v>3024</v>
      </c>
      <c r="L288" s="668">
        <v>0.3772455089820359</v>
      </c>
      <c r="M288" s="668">
        <v>1008</v>
      </c>
      <c r="N288" s="668">
        <v>4</v>
      </c>
      <c r="O288" s="668">
        <v>4044</v>
      </c>
      <c r="P288" s="681">
        <v>0.50449101796407181</v>
      </c>
      <c r="Q288" s="669">
        <v>1011</v>
      </c>
    </row>
    <row r="289" spans="1:17" ht="14.4" customHeight="1" x14ac:dyDescent="0.3">
      <c r="A289" s="664" t="s">
        <v>5834</v>
      </c>
      <c r="B289" s="665" t="s">
        <v>5835</v>
      </c>
      <c r="C289" s="665" t="s">
        <v>4224</v>
      </c>
      <c r="D289" s="665" t="s">
        <v>5886</v>
      </c>
      <c r="E289" s="665" t="s">
        <v>5887</v>
      </c>
      <c r="F289" s="668">
        <v>24</v>
      </c>
      <c r="G289" s="668">
        <v>4008</v>
      </c>
      <c r="H289" s="668">
        <v>1</v>
      </c>
      <c r="I289" s="668">
        <v>167</v>
      </c>
      <c r="J289" s="668">
        <v>25</v>
      </c>
      <c r="K289" s="668">
        <v>4250</v>
      </c>
      <c r="L289" s="668">
        <v>1.0603792415169662</v>
      </c>
      <c r="M289" s="668">
        <v>170</v>
      </c>
      <c r="N289" s="668">
        <v>29</v>
      </c>
      <c r="O289" s="668">
        <v>5104</v>
      </c>
      <c r="P289" s="681">
        <v>1.2734530938123751</v>
      </c>
      <c r="Q289" s="669">
        <v>176</v>
      </c>
    </row>
    <row r="290" spans="1:17" ht="14.4" customHeight="1" x14ac:dyDescent="0.3">
      <c r="A290" s="664" t="s">
        <v>5834</v>
      </c>
      <c r="B290" s="665" t="s">
        <v>5835</v>
      </c>
      <c r="C290" s="665" t="s">
        <v>4224</v>
      </c>
      <c r="D290" s="665" t="s">
        <v>5381</v>
      </c>
      <c r="E290" s="665" t="s">
        <v>5382</v>
      </c>
      <c r="F290" s="668">
        <v>8</v>
      </c>
      <c r="G290" s="668">
        <v>17864</v>
      </c>
      <c r="H290" s="668">
        <v>1</v>
      </c>
      <c r="I290" s="668">
        <v>2233</v>
      </c>
      <c r="J290" s="668">
        <v>4</v>
      </c>
      <c r="K290" s="668">
        <v>9056</v>
      </c>
      <c r="L290" s="668">
        <v>0.50694133452754142</v>
      </c>
      <c r="M290" s="668">
        <v>2264</v>
      </c>
      <c r="N290" s="668"/>
      <c r="O290" s="668"/>
      <c r="P290" s="681"/>
      <c r="Q290" s="669"/>
    </row>
    <row r="291" spans="1:17" ht="14.4" customHeight="1" x14ac:dyDescent="0.3">
      <c r="A291" s="664" t="s">
        <v>5834</v>
      </c>
      <c r="B291" s="665" t="s">
        <v>5835</v>
      </c>
      <c r="C291" s="665" t="s">
        <v>4224</v>
      </c>
      <c r="D291" s="665" t="s">
        <v>5888</v>
      </c>
      <c r="E291" s="665" t="s">
        <v>5889</v>
      </c>
      <c r="F291" s="668">
        <v>4</v>
      </c>
      <c r="G291" s="668">
        <v>972</v>
      </c>
      <c r="H291" s="668">
        <v>1</v>
      </c>
      <c r="I291" s="668">
        <v>243</v>
      </c>
      <c r="J291" s="668">
        <v>3</v>
      </c>
      <c r="K291" s="668">
        <v>741</v>
      </c>
      <c r="L291" s="668">
        <v>0.76234567901234573</v>
      </c>
      <c r="M291" s="668">
        <v>247</v>
      </c>
      <c r="N291" s="668">
        <v>3</v>
      </c>
      <c r="O291" s="668">
        <v>789</v>
      </c>
      <c r="P291" s="681">
        <v>0.81172839506172845</v>
      </c>
      <c r="Q291" s="669">
        <v>263</v>
      </c>
    </row>
    <row r="292" spans="1:17" ht="14.4" customHeight="1" x14ac:dyDescent="0.3">
      <c r="A292" s="664" t="s">
        <v>5834</v>
      </c>
      <c r="B292" s="665" t="s">
        <v>5835</v>
      </c>
      <c r="C292" s="665" t="s">
        <v>4224</v>
      </c>
      <c r="D292" s="665" t="s">
        <v>5890</v>
      </c>
      <c r="E292" s="665" t="s">
        <v>5891</v>
      </c>
      <c r="F292" s="668">
        <v>119</v>
      </c>
      <c r="G292" s="668">
        <v>237167</v>
      </c>
      <c r="H292" s="668">
        <v>1</v>
      </c>
      <c r="I292" s="668">
        <v>1993</v>
      </c>
      <c r="J292" s="668">
        <v>112</v>
      </c>
      <c r="K292" s="668">
        <v>225344</v>
      </c>
      <c r="L292" s="668">
        <v>0.95014905109058179</v>
      </c>
      <c r="M292" s="668">
        <v>2012</v>
      </c>
      <c r="N292" s="668">
        <v>145</v>
      </c>
      <c r="O292" s="668">
        <v>308850</v>
      </c>
      <c r="P292" s="681">
        <v>1.3022469399199721</v>
      </c>
      <c r="Q292" s="669">
        <v>2130</v>
      </c>
    </row>
    <row r="293" spans="1:17" ht="14.4" customHeight="1" x14ac:dyDescent="0.3">
      <c r="A293" s="664" t="s">
        <v>5834</v>
      </c>
      <c r="B293" s="665" t="s">
        <v>5835</v>
      </c>
      <c r="C293" s="665" t="s">
        <v>4224</v>
      </c>
      <c r="D293" s="665" t="s">
        <v>5892</v>
      </c>
      <c r="E293" s="665" t="s">
        <v>5893</v>
      </c>
      <c r="F293" s="668">
        <v>157</v>
      </c>
      <c r="G293" s="668">
        <v>35011</v>
      </c>
      <c r="H293" s="668">
        <v>1</v>
      </c>
      <c r="I293" s="668">
        <v>223</v>
      </c>
      <c r="J293" s="668">
        <v>159</v>
      </c>
      <c r="K293" s="668">
        <v>35934</v>
      </c>
      <c r="L293" s="668">
        <v>1.0263631430121962</v>
      </c>
      <c r="M293" s="668">
        <v>226</v>
      </c>
      <c r="N293" s="668">
        <v>205</v>
      </c>
      <c r="O293" s="668">
        <v>49610</v>
      </c>
      <c r="P293" s="681">
        <v>1.4169832338407928</v>
      </c>
      <c r="Q293" s="669">
        <v>242</v>
      </c>
    </row>
    <row r="294" spans="1:17" ht="14.4" customHeight="1" x14ac:dyDescent="0.3">
      <c r="A294" s="664" t="s">
        <v>5834</v>
      </c>
      <c r="B294" s="665" t="s">
        <v>5835</v>
      </c>
      <c r="C294" s="665" t="s">
        <v>4224</v>
      </c>
      <c r="D294" s="665" t="s">
        <v>5894</v>
      </c>
      <c r="E294" s="665" t="s">
        <v>5837</v>
      </c>
      <c r="F294" s="668">
        <v>2</v>
      </c>
      <c r="G294" s="668">
        <v>68</v>
      </c>
      <c r="H294" s="668">
        <v>1</v>
      </c>
      <c r="I294" s="668">
        <v>34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5834</v>
      </c>
      <c r="B295" s="665" t="s">
        <v>5835</v>
      </c>
      <c r="C295" s="665" t="s">
        <v>4224</v>
      </c>
      <c r="D295" s="665" t="s">
        <v>5895</v>
      </c>
      <c r="E295" s="665" t="s">
        <v>5896</v>
      </c>
      <c r="F295" s="668"/>
      <c r="G295" s="668"/>
      <c r="H295" s="668"/>
      <c r="I295" s="668"/>
      <c r="J295" s="668">
        <v>25</v>
      </c>
      <c r="K295" s="668">
        <v>26125</v>
      </c>
      <c r="L295" s="668"/>
      <c r="M295" s="668">
        <v>1045</v>
      </c>
      <c r="N295" s="668"/>
      <c r="O295" s="668"/>
      <c r="P295" s="681"/>
      <c r="Q295" s="669"/>
    </row>
    <row r="296" spans="1:17" ht="14.4" customHeight="1" x14ac:dyDescent="0.3">
      <c r="A296" s="664" t="s">
        <v>5834</v>
      </c>
      <c r="B296" s="665" t="s">
        <v>5835</v>
      </c>
      <c r="C296" s="665" t="s">
        <v>4224</v>
      </c>
      <c r="D296" s="665" t="s">
        <v>5897</v>
      </c>
      <c r="E296" s="665" t="s">
        <v>5898</v>
      </c>
      <c r="F296" s="668">
        <v>21</v>
      </c>
      <c r="G296" s="668">
        <v>5586</v>
      </c>
      <c r="H296" s="668">
        <v>1</v>
      </c>
      <c r="I296" s="668">
        <v>266</v>
      </c>
      <c r="J296" s="668">
        <v>18</v>
      </c>
      <c r="K296" s="668">
        <v>4842</v>
      </c>
      <c r="L296" s="668">
        <v>0.86680988184747587</v>
      </c>
      <c r="M296" s="668">
        <v>269</v>
      </c>
      <c r="N296" s="668">
        <v>22</v>
      </c>
      <c r="O296" s="668">
        <v>6336</v>
      </c>
      <c r="P296" s="681">
        <v>1.1342642320085929</v>
      </c>
      <c r="Q296" s="669">
        <v>288</v>
      </c>
    </row>
    <row r="297" spans="1:17" ht="14.4" customHeight="1" x14ac:dyDescent="0.3">
      <c r="A297" s="664" t="s">
        <v>5834</v>
      </c>
      <c r="B297" s="665" t="s">
        <v>5835</v>
      </c>
      <c r="C297" s="665" t="s">
        <v>4224</v>
      </c>
      <c r="D297" s="665" t="s">
        <v>5899</v>
      </c>
      <c r="E297" s="665" t="s">
        <v>5900</v>
      </c>
      <c r="F297" s="668"/>
      <c r="G297" s="668"/>
      <c r="H297" s="668"/>
      <c r="I297" s="668"/>
      <c r="J297" s="668"/>
      <c r="K297" s="668"/>
      <c r="L297" s="668"/>
      <c r="M297" s="668"/>
      <c r="N297" s="668">
        <v>3</v>
      </c>
      <c r="O297" s="668">
        <v>0</v>
      </c>
      <c r="P297" s="681"/>
      <c r="Q297" s="669">
        <v>0</v>
      </c>
    </row>
    <row r="298" spans="1:17" ht="14.4" customHeight="1" x14ac:dyDescent="0.3">
      <c r="A298" s="664" t="s">
        <v>5901</v>
      </c>
      <c r="B298" s="665" t="s">
        <v>5902</v>
      </c>
      <c r="C298" s="665" t="s">
        <v>4224</v>
      </c>
      <c r="D298" s="665" t="s">
        <v>5903</v>
      </c>
      <c r="E298" s="665" t="s">
        <v>5904</v>
      </c>
      <c r="F298" s="668">
        <v>625</v>
      </c>
      <c r="G298" s="668">
        <v>99375</v>
      </c>
      <c r="H298" s="668">
        <v>1</v>
      </c>
      <c r="I298" s="668">
        <v>159</v>
      </c>
      <c r="J298" s="668">
        <v>499</v>
      </c>
      <c r="K298" s="668">
        <v>80339</v>
      </c>
      <c r="L298" s="668">
        <v>0.8084427672955975</v>
      </c>
      <c r="M298" s="668">
        <v>161</v>
      </c>
      <c r="N298" s="668">
        <v>660</v>
      </c>
      <c r="O298" s="668">
        <v>114180</v>
      </c>
      <c r="P298" s="681">
        <v>1.1489811320754717</v>
      </c>
      <c r="Q298" s="669">
        <v>173</v>
      </c>
    </row>
    <row r="299" spans="1:17" ht="14.4" customHeight="1" x14ac:dyDescent="0.3">
      <c r="A299" s="664" t="s">
        <v>5901</v>
      </c>
      <c r="B299" s="665" t="s">
        <v>5902</v>
      </c>
      <c r="C299" s="665" t="s">
        <v>4224</v>
      </c>
      <c r="D299" s="665" t="s">
        <v>5905</v>
      </c>
      <c r="E299" s="665" t="s">
        <v>5906</v>
      </c>
      <c r="F299" s="668"/>
      <c r="G299" s="668"/>
      <c r="H299" s="668"/>
      <c r="I299" s="668"/>
      <c r="J299" s="668">
        <v>1</v>
      </c>
      <c r="K299" s="668">
        <v>1169</v>
      </c>
      <c r="L299" s="668"/>
      <c r="M299" s="668">
        <v>1169</v>
      </c>
      <c r="N299" s="668"/>
      <c r="O299" s="668"/>
      <c r="P299" s="681"/>
      <c r="Q299" s="669"/>
    </row>
    <row r="300" spans="1:17" ht="14.4" customHeight="1" x14ac:dyDescent="0.3">
      <c r="A300" s="664" t="s">
        <v>5901</v>
      </c>
      <c r="B300" s="665" t="s">
        <v>5902</v>
      </c>
      <c r="C300" s="665" t="s">
        <v>4224</v>
      </c>
      <c r="D300" s="665" t="s">
        <v>5907</v>
      </c>
      <c r="E300" s="665" t="s">
        <v>5908</v>
      </c>
      <c r="F300" s="668">
        <v>77</v>
      </c>
      <c r="G300" s="668">
        <v>3003</v>
      </c>
      <c r="H300" s="668">
        <v>1</v>
      </c>
      <c r="I300" s="668">
        <v>39</v>
      </c>
      <c r="J300" s="668">
        <v>29</v>
      </c>
      <c r="K300" s="668">
        <v>1160</v>
      </c>
      <c r="L300" s="668">
        <v>0.3862803862803863</v>
      </c>
      <c r="M300" s="668">
        <v>40</v>
      </c>
      <c r="N300" s="668">
        <v>37</v>
      </c>
      <c r="O300" s="668">
        <v>1517</v>
      </c>
      <c r="P300" s="681">
        <v>0.50516150516150515</v>
      </c>
      <c r="Q300" s="669">
        <v>41</v>
      </c>
    </row>
    <row r="301" spans="1:17" ht="14.4" customHeight="1" x14ac:dyDescent="0.3">
      <c r="A301" s="664" t="s">
        <v>5901</v>
      </c>
      <c r="B301" s="665" t="s">
        <v>5902</v>
      </c>
      <c r="C301" s="665" t="s">
        <v>4224</v>
      </c>
      <c r="D301" s="665" t="s">
        <v>5909</v>
      </c>
      <c r="E301" s="665" t="s">
        <v>5910</v>
      </c>
      <c r="F301" s="668">
        <v>4</v>
      </c>
      <c r="G301" s="668">
        <v>1528</v>
      </c>
      <c r="H301" s="668">
        <v>1</v>
      </c>
      <c r="I301" s="668">
        <v>382</v>
      </c>
      <c r="J301" s="668"/>
      <c r="K301" s="668"/>
      <c r="L301" s="668"/>
      <c r="M301" s="668"/>
      <c r="N301" s="668">
        <v>6</v>
      </c>
      <c r="O301" s="668">
        <v>2304</v>
      </c>
      <c r="P301" s="681">
        <v>1.5078534031413613</v>
      </c>
      <c r="Q301" s="669">
        <v>384</v>
      </c>
    </row>
    <row r="302" spans="1:17" ht="14.4" customHeight="1" x14ac:dyDescent="0.3">
      <c r="A302" s="664" t="s">
        <v>5901</v>
      </c>
      <c r="B302" s="665" t="s">
        <v>5902</v>
      </c>
      <c r="C302" s="665" t="s">
        <v>4224</v>
      </c>
      <c r="D302" s="665" t="s">
        <v>5911</v>
      </c>
      <c r="E302" s="665" t="s">
        <v>5912</v>
      </c>
      <c r="F302" s="668"/>
      <c r="G302" s="668"/>
      <c r="H302" s="668"/>
      <c r="I302" s="668"/>
      <c r="J302" s="668"/>
      <c r="K302" s="668"/>
      <c r="L302" s="668"/>
      <c r="M302" s="668"/>
      <c r="N302" s="668">
        <v>11</v>
      </c>
      <c r="O302" s="668">
        <v>407</v>
      </c>
      <c r="P302" s="681"/>
      <c r="Q302" s="669">
        <v>37</v>
      </c>
    </row>
    <row r="303" spans="1:17" ht="14.4" customHeight="1" x14ac:dyDescent="0.3">
      <c r="A303" s="664" t="s">
        <v>5901</v>
      </c>
      <c r="B303" s="665" t="s">
        <v>5902</v>
      </c>
      <c r="C303" s="665" t="s">
        <v>4224</v>
      </c>
      <c r="D303" s="665" t="s">
        <v>5913</v>
      </c>
      <c r="E303" s="665" t="s">
        <v>5914</v>
      </c>
      <c r="F303" s="668"/>
      <c r="G303" s="668"/>
      <c r="H303" s="668"/>
      <c r="I303" s="668"/>
      <c r="J303" s="668"/>
      <c r="K303" s="668"/>
      <c r="L303" s="668"/>
      <c r="M303" s="668"/>
      <c r="N303" s="668">
        <v>4</v>
      </c>
      <c r="O303" s="668">
        <v>1784</v>
      </c>
      <c r="P303" s="681"/>
      <c r="Q303" s="669">
        <v>446</v>
      </c>
    </row>
    <row r="304" spans="1:17" ht="14.4" customHeight="1" x14ac:dyDescent="0.3">
      <c r="A304" s="664" t="s">
        <v>5901</v>
      </c>
      <c r="B304" s="665" t="s">
        <v>5902</v>
      </c>
      <c r="C304" s="665" t="s">
        <v>4224</v>
      </c>
      <c r="D304" s="665" t="s">
        <v>5915</v>
      </c>
      <c r="E304" s="665" t="s">
        <v>5916</v>
      </c>
      <c r="F304" s="668"/>
      <c r="G304" s="668"/>
      <c r="H304" s="668"/>
      <c r="I304" s="668"/>
      <c r="J304" s="668"/>
      <c r="K304" s="668"/>
      <c r="L304" s="668"/>
      <c r="M304" s="668"/>
      <c r="N304" s="668">
        <v>1</v>
      </c>
      <c r="O304" s="668">
        <v>42</v>
      </c>
      <c r="P304" s="681"/>
      <c r="Q304" s="669">
        <v>42</v>
      </c>
    </row>
    <row r="305" spans="1:17" ht="14.4" customHeight="1" x14ac:dyDescent="0.3">
      <c r="A305" s="664" t="s">
        <v>5901</v>
      </c>
      <c r="B305" s="665" t="s">
        <v>5902</v>
      </c>
      <c r="C305" s="665" t="s">
        <v>4224</v>
      </c>
      <c r="D305" s="665" t="s">
        <v>5917</v>
      </c>
      <c r="E305" s="665" t="s">
        <v>5918</v>
      </c>
      <c r="F305" s="668">
        <v>3</v>
      </c>
      <c r="G305" s="668">
        <v>1470</v>
      </c>
      <c r="H305" s="668">
        <v>1</v>
      </c>
      <c r="I305" s="668">
        <v>490</v>
      </c>
      <c r="J305" s="668">
        <v>1</v>
      </c>
      <c r="K305" s="668">
        <v>491</v>
      </c>
      <c r="L305" s="668">
        <v>0.3340136054421769</v>
      </c>
      <c r="M305" s="668">
        <v>491</v>
      </c>
      <c r="N305" s="668">
        <v>1</v>
      </c>
      <c r="O305" s="668">
        <v>492</v>
      </c>
      <c r="P305" s="681">
        <v>0.33469387755102042</v>
      </c>
      <c r="Q305" s="669">
        <v>492</v>
      </c>
    </row>
    <row r="306" spans="1:17" ht="14.4" customHeight="1" x14ac:dyDescent="0.3">
      <c r="A306" s="664" t="s">
        <v>5901</v>
      </c>
      <c r="B306" s="665" t="s">
        <v>5902</v>
      </c>
      <c r="C306" s="665" t="s">
        <v>4224</v>
      </c>
      <c r="D306" s="665" t="s">
        <v>5919</v>
      </c>
      <c r="E306" s="665" t="s">
        <v>5920</v>
      </c>
      <c r="F306" s="668">
        <v>2</v>
      </c>
      <c r="G306" s="668">
        <v>62</v>
      </c>
      <c r="H306" s="668">
        <v>1</v>
      </c>
      <c r="I306" s="668">
        <v>31</v>
      </c>
      <c r="J306" s="668">
        <v>12</v>
      </c>
      <c r="K306" s="668">
        <v>372</v>
      </c>
      <c r="L306" s="668">
        <v>6</v>
      </c>
      <c r="M306" s="668">
        <v>31</v>
      </c>
      <c r="N306" s="668">
        <v>8</v>
      </c>
      <c r="O306" s="668">
        <v>248</v>
      </c>
      <c r="P306" s="681">
        <v>4</v>
      </c>
      <c r="Q306" s="669">
        <v>31</v>
      </c>
    </row>
    <row r="307" spans="1:17" ht="14.4" customHeight="1" x14ac:dyDescent="0.3">
      <c r="A307" s="664" t="s">
        <v>5901</v>
      </c>
      <c r="B307" s="665" t="s">
        <v>5902</v>
      </c>
      <c r="C307" s="665" t="s">
        <v>4224</v>
      </c>
      <c r="D307" s="665" t="s">
        <v>5921</v>
      </c>
      <c r="E307" s="665" t="s">
        <v>5922</v>
      </c>
      <c r="F307" s="668"/>
      <c r="G307" s="668"/>
      <c r="H307" s="668"/>
      <c r="I307" s="668"/>
      <c r="J307" s="668">
        <v>3</v>
      </c>
      <c r="K307" s="668">
        <v>621</v>
      </c>
      <c r="L307" s="668"/>
      <c r="M307" s="668">
        <v>207</v>
      </c>
      <c r="N307" s="668">
        <v>1</v>
      </c>
      <c r="O307" s="668">
        <v>208</v>
      </c>
      <c r="P307" s="681"/>
      <c r="Q307" s="669">
        <v>208</v>
      </c>
    </row>
    <row r="308" spans="1:17" ht="14.4" customHeight="1" x14ac:dyDescent="0.3">
      <c r="A308" s="664" t="s">
        <v>5901</v>
      </c>
      <c r="B308" s="665" t="s">
        <v>5902</v>
      </c>
      <c r="C308" s="665" t="s">
        <v>4224</v>
      </c>
      <c r="D308" s="665" t="s">
        <v>5923</v>
      </c>
      <c r="E308" s="665" t="s">
        <v>5924</v>
      </c>
      <c r="F308" s="668">
        <v>1</v>
      </c>
      <c r="G308" s="668">
        <v>377</v>
      </c>
      <c r="H308" s="668">
        <v>1</v>
      </c>
      <c r="I308" s="668">
        <v>377</v>
      </c>
      <c r="J308" s="668">
        <v>3</v>
      </c>
      <c r="K308" s="668">
        <v>1140</v>
      </c>
      <c r="L308" s="668">
        <v>3.0238726790450929</v>
      </c>
      <c r="M308" s="668">
        <v>380</v>
      </c>
      <c r="N308" s="668">
        <v>1</v>
      </c>
      <c r="O308" s="668">
        <v>384</v>
      </c>
      <c r="P308" s="681">
        <v>1.0185676392572944</v>
      </c>
      <c r="Q308" s="669">
        <v>384</v>
      </c>
    </row>
    <row r="309" spans="1:17" ht="14.4" customHeight="1" x14ac:dyDescent="0.3">
      <c r="A309" s="664" t="s">
        <v>5901</v>
      </c>
      <c r="B309" s="665" t="s">
        <v>5902</v>
      </c>
      <c r="C309" s="665" t="s">
        <v>4224</v>
      </c>
      <c r="D309" s="665" t="s">
        <v>5925</v>
      </c>
      <c r="E309" s="665" t="s">
        <v>5926</v>
      </c>
      <c r="F309" s="668">
        <v>242</v>
      </c>
      <c r="G309" s="668">
        <v>27346</v>
      </c>
      <c r="H309" s="668">
        <v>1</v>
      </c>
      <c r="I309" s="668">
        <v>113</v>
      </c>
      <c r="J309" s="668">
        <v>223</v>
      </c>
      <c r="K309" s="668">
        <v>25868</v>
      </c>
      <c r="L309" s="668">
        <v>0.94595187595992103</v>
      </c>
      <c r="M309" s="668">
        <v>116</v>
      </c>
      <c r="N309" s="668">
        <v>348</v>
      </c>
      <c r="O309" s="668">
        <v>40716</v>
      </c>
      <c r="P309" s="681">
        <v>1.4889197688875886</v>
      </c>
      <c r="Q309" s="669">
        <v>117</v>
      </c>
    </row>
    <row r="310" spans="1:17" ht="14.4" customHeight="1" x14ac:dyDescent="0.3">
      <c r="A310" s="664" t="s">
        <v>5901</v>
      </c>
      <c r="B310" s="665" t="s">
        <v>5902</v>
      </c>
      <c r="C310" s="665" t="s">
        <v>4224</v>
      </c>
      <c r="D310" s="665" t="s">
        <v>5927</v>
      </c>
      <c r="E310" s="665" t="s">
        <v>5928</v>
      </c>
      <c r="F310" s="668">
        <v>71</v>
      </c>
      <c r="G310" s="668">
        <v>5964</v>
      </c>
      <c r="H310" s="668">
        <v>1</v>
      </c>
      <c r="I310" s="668">
        <v>84</v>
      </c>
      <c r="J310" s="668">
        <v>74</v>
      </c>
      <c r="K310" s="668">
        <v>6290</v>
      </c>
      <c r="L310" s="668">
        <v>1.0546613011401744</v>
      </c>
      <c r="M310" s="668">
        <v>85</v>
      </c>
      <c r="N310" s="668">
        <v>91</v>
      </c>
      <c r="O310" s="668">
        <v>8281</v>
      </c>
      <c r="P310" s="681">
        <v>1.3884976525821595</v>
      </c>
      <c r="Q310" s="669">
        <v>91</v>
      </c>
    </row>
    <row r="311" spans="1:17" ht="14.4" customHeight="1" x14ac:dyDescent="0.3">
      <c r="A311" s="664" t="s">
        <v>5901</v>
      </c>
      <c r="B311" s="665" t="s">
        <v>5902</v>
      </c>
      <c r="C311" s="665" t="s">
        <v>4224</v>
      </c>
      <c r="D311" s="665" t="s">
        <v>5929</v>
      </c>
      <c r="E311" s="665" t="s">
        <v>5930</v>
      </c>
      <c r="F311" s="668">
        <v>3</v>
      </c>
      <c r="G311" s="668">
        <v>288</v>
      </c>
      <c r="H311" s="668">
        <v>1</v>
      </c>
      <c r="I311" s="668">
        <v>96</v>
      </c>
      <c r="J311" s="668">
        <v>2</v>
      </c>
      <c r="K311" s="668">
        <v>196</v>
      </c>
      <c r="L311" s="668">
        <v>0.68055555555555558</v>
      </c>
      <c r="M311" s="668">
        <v>98</v>
      </c>
      <c r="N311" s="668"/>
      <c r="O311" s="668"/>
      <c r="P311" s="681"/>
      <c r="Q311" s="669"/>
    </row>
    <row r="312" spans="1:17" ht="14.4" customHeight="1" x14ac:dyDescent="0.3">
      <c r="A312" s="664" t="s">
        <v>5901</v>
      </c>
      <c r="B312" s="665" t="s">
        <v>5902</v>
      </c>
      <c r="C312" s="665" t="s">
        <v>4224</v>
      </c>
      <c r="D312" s="665" t="s">
        <v>5931</v>
      </c>
      <c r="E312" s="665" t="s">
        <v>5932</v>
      </c>
      <c r="F312" s="668">
        <v>22</v>
      </c>
      <c r="G312" s="668">
        <v>462</v>
      </c>
      <c r="H312" s="668">
        <v>1</v>
      </c>
      <c r="I312" s="668">
        <v>21</v>
      </c>
      <c r="J312" s="668">
        <v>30</v>
      </c>
      <c r="K312" s="668">
        <v>630</v>
      </c>
      <c r="L312" s="668">
        <v>1.3636363636363635</v>
      </c>
      <c r="M312" s="668">
        <v>21</v>
      </c>
      <c r="N312" s="668">
        <v>54</v>
      </c>
      <c r="O312" s="668">
        <v>1134</v>
      </c>
      <c r="P312" s="681">
        <v>2.4545454545454546</v>
      </c>
      <c r="Q312" s="669">
        <v>21</v>
      </c>
    </row>
    <row r="313" spans="1:17" ht="14.4" customHeight="1" x14ac:dyDescent="0.3">
      <c r="A313" s="664" t="s">
        <v>5901</v>
      </c>
      <c r="B313" s="665" t="s">
        <v>5902</v>
      </c>
      <c r="C313" s="665" t="s">
        <v>4224</v>
      </c>
      <c r="D313" s="665" t="s">
        <v>5933</v>
      </c>
      <c r="E313" s="665" t="s">
        <v>5934</v>
      </c>
      <c r="F313" s="668">
        <v>16</v>
      </c>
      <c r="G313" s="668">
        <v>7776</v>
      </c>
      <c r="H313" s="668">
        <v>1</v>
      </c>
      <c r="I313" s="668">
        <v>486</v>
      </c>
      <c r="J313" s="668">
        <v>5</v>
      </c>
      <c r="K313" s="668">
        <v>2435</v>
      </c>
      <c r="L313" s="668">
        <v>0.31314300411522633</v>
      </c>
      <c r="M313" s="668">
        <v>487</v>
      </c>
      <c r="N313" s="668">
        <v>6</v>
      </c>
      <c r="O313" s="668">
        <v>2928</v>
      </c>
      <c r="P313" s="681">
        <v>0.37654320987654322</v>
      </c>
      <c r="Q313" s="669">
        <v>488</v>
      </c>
    </row>
    <row r="314" spans="1:17" ht="14.4" customHeight="1" x14ac:dyDescent="0.3">
      <c r="A314" s="664" t="s">
        <v>5901</v>
      </c>
      <c r="B314" s="665" t="s">
        <v>5902</v>
      </c>
      <c r="C314" s="665" t="s">
        <v>4224</v>
      </c>
      <c r="D314" s="665" t="s">
        <v>5935</v>
      </c>
      <c r="E314" s="665" t="s">
        <v>5936</v>
      </c>
      <c r="F314" s="668">
        <v>44</v>
      </c>
      <c r="G314" s="668">
        <v>1760</v>
      </c>
      <c r="H314" s="668">
        <v>1</v>
      </c>
      <c r="I314" s="668">
        <v>40</v>
      </c>
      <c r="J314" s="668">
        <v>32</v>
      </c>
      <c r="K314" s="668">
        <v>1312</v>
      </c>
      <c r="L314" s="668">
        <v>0.74545454545454548</v>
      </c>
      <c r="M314" s="668">
        <v>41</v>
      </c>
      <c r="N314" s="668">
        <v>30</v>
      </c>
      <c r="O314" s="668">
        <v>1230</v>
      </c>
      <c r="P314" s="681">
        <v>0.69886363636363635</v>
      </c>
      <c r="Q314" s="669">
        <v>41</v>
      </c>
    </row>
    <row r="315" spans="1:17" ht="14.4" customHeight="1" x14ac:dyDescent="0.3">
      <c r="A315" s="664" t="s">
        <v>5901</v>
      </c>
      <c r="B315" s="665" t="s">
        <v>5902</v>
      </c>
      <c r="C315" s="665" t="s">
        <v>4224</v>
      </c>
      <c r="D315" s="665" t="s">
        <v>5937</v>
      </c>
      <c r="E315" s="665" t="s">
        <v>5938</v>
      </c>
      <c r="F315" s="668">
        <v>3</v>
      </c>
      <c r="G315" s="668">
        <v>1812</v>
      </c>
      <c r="H315" s="668">
        <v>1</v>
      </c>
      <c r="I315" s="668">
        <v>604</v>
      </c>
      <c r="J315" s="668"/>
      <c r="K315" s="668"/>
      <c r="L315" s="668"/>
      <c r="M315" s="668"/>
      <c r="N315" s="668">
        <v>1</v>
      </c>
      <c r="O315" s="668">
        <v>614</v>
      </c>
      <c r="P315" s="681">
        <v>0.33885209713024284</v>
      </c>
      <c r="Q315" s="669">
        <v>614</v>
      </c>
    </row>
    <row r="316" spans="1:17" ht="14.4" customHeight="1" x14ac:dyDescent="0.3">
      <c r="A316" s="664" t="s">
        <v>5939</v>
      </c>
      <c r="B316" s="665" t="s">
        <v>5617</v>
      </c>
      <c r="C316" s="665" t="s">
        <v>4224</v>
      </c>
      <c r="D316" s="665" t="s">
        <v>5481</v>
      </c>
      <c r="E316" s="665" t="s">
        <v>5482</v>
      </c>
      <c r="F316" s="668">
        <v>1</v>
      </c>
      <c r="G316" s="668">
        <v>349</v>
      </c>
      <c r="H316" s="668">
        <v>1</v>
      </c>
      <c r="I316" s="668">
        <v>349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5939</v>
      </c>
      <c r="B317" s="665" t="s">
        <v>5617</v>
      </c>
      <c r="C317" s="665" t="s">
        <v>4224</v>
      </c>
      <c r="D317" s="665" t="s">
        <v>5940</v>
      </c>
      <c r="E317" s="665" t="s">
        <v>5941</v>
      </c>
      <c r="F317" s="668">
        <v>1</v>
      </c>
      <c r="G317" s="668">
        <v>188</v>
      </c>
      <c r="H317" s="668">
        <v>1</v>
      </c>
      <c r="I317" s="668">
        <v>188</v>
      </c>
      <c r="J317" s="668"/>
      <c r="K317" s="668"/>
      <c r="L317" s="668"/>
      <c r="M317" s="668"/>
      <c r="N317" s="668"/>
      <c r="O317" s="668"/>
      <c r="P317" s="681"/>
      <c r="Q317" s="669"/>
    </row>
    <row r="318" spans="1:17" ht="14.4" customHeight="1" x14ac:dyDescent="0.3">
      <c r="A318" s="664" t="s">
        <v>5939</v>
      </c>
      <c r="B318" s="665" t="s">
        <v>5617</v>
      </c>
      <c r="C318" s="665" t="s">
        <v>4224</v>
      </c>
      <c r="D318" s="665" t="s">
        <v>5942</v>
      </c>
      <c r="E318" s="665" t="s">
        <v>5943</v>
      </c>
      <c r="F318" s="668">
        <v>1</v>
      </c>
      <c r="G318" s="668">
        <v>237</v>
      </c>
      <c r="H318" s="668">
        <v>1</v>
      </c>
      <c r="I318" s="668">
        <v>237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5939</v>
      </c>
      <c r="B319" s="665" t="s">
        <v>5617</v>
      </c>
      <c r="C319" s="665" t="s">
        <v>4224</v>
      </c>
      <c r="D319" s="665" t="s">
        <v>5944</v>
      </c>
      <c r="E319" s="665" t="s">
        <v>5945</v>
      </c>
      <c r="F319" s="668">
        <v>1</v>
      </c>
      <c r="G319" s="668">
        <v>293</v>
      </c>
      <c r="H319" s="668">
        <v>1</v>
      </c>
      <c r="I319" s="668">
        <v>293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5939</v>
      </c>
      <c r="B320" s="665" t="s">
        <v>5617</v>
      </c>
      <c r="C320" s="665" t="s">
        <v>4224</v>
      </c>
      <c r="D320" s="665" t="s">
        <v>5547</v>
      </c>
      <c r="E320" s="665" t="s">
        <v>5548</v>
      </c>
      <c r="F320" s="668">
        <v>1</v>
      </c>
      <c r="G320" s="668">
        <v>324</v>
      </c>
      <c r="H320" s="668">
        <v>1</v>
      </c>
      <c r="I320" s="668">
        <v>324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5939</v>
      </c>
      <c r="B321" s="665" t="s">
        <v>5617</v>
      </c>
      <c r="C321" s="665" t="s">
        <v>4224</v>
      </c>
      <c r="D321" s="665" t="s">
        <v>5946</v>
      </c>
      <c r="E321" s="665" t="s">
        <v>5947</v>
      </c>
      <c r="F321" s="668">
        <v>1</v>
      </c>
      <c r="G321" s="668">
        <v>185</v>
      </c>
      <c r="H321" s="668">
        <v>1</v>
      </c>
      <c r="I321" s="668">
        <v>185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5948</v>
      </c>
      <c r="B322" s="665" t="s">
        <v>5370</v>
      </c>
      <c r="C322" s="665" t="s">
        <v>4224</v>
      </c>
      <c r="D322" s="665" t="s">
        <v>5949</v>
      </c>
      <c r="E322" s="665" t="s">
        <v>5950</v>
      </c>
      <c r="F322" s="668"/>
      <c r="G322" s="668"/>
      <c r="H322" s="668"/>
      <c r="I322" s="668"/>
      <c r="J322" s="668"/>
      <c r="K322" s="668"/>
      <c r="L322" s="668"/>
      <c r="M322" s="668"/>
      <c r="N322" s="668">
        <v>3</v>
      </c>
      <c r="O322" s="668">
        <v>38379</v>
      </c>
      <c r="P322" s="681"/>
      <c r="Q322" s="669">
        <v>12793</v>
      </c>
    </row>
    <row r="323" spans="1:17" ht="14.4" customHeight="1" x14ac:dyDescent="0.3">
      <c r="A323" s="664" t="s">
        <v>5948</v>
      </c>
      <c r="B323" s="665" t="s">
        <v>5370</v>
      </c>
      <c r="C323" s="665" t="s">
        <v>4224</v>
      </c>
      <c r="D323" s="665" t="s">
        <v>5373</v>
      </c>
      <c r="E323" s="665" t="s">
        <v>5374</v>
      </c>
      <c r="F323" s="668">
        <v>7</v>
      </c>
      <c r="G323" s="668">
        <v>8715</v>
      </c>
      <c r="H323" s="668">
        <v>1</v>
      </c>
      <c r="I323" s="668">
        <v>1245</v>
      </c>
      <c r="J323" s="668">
        <v>8</v>
      </c>
      <c r="K323" s="668">
        <v>10144</v>
      </c>
      <c r="L323" s="668">
        <v>1.163970166379805</v>
      </c>
      <c r="M323" s="668">
        <v>1268</v>
      </c>
      <c r="N323" s="668">
        <v>4</v>
      </c>
      <c r="O323" s="668">
        <v>5132</v>
      </c>
      <c r="P323" s="681">
        <v>0.58886976477337927</v>
      </c>
      <c r="Q323" s="669">
        <v>1283</v>
      </c>
    </row>
    <row r="324" spans="1:17" ht="14.4" customHeight="1" x14ac:dyDescent="0.3">
      <c r="A324" s="664" t="s">
        <v>5948</v>
      </c>
      <c r="B324" s="665" t="s">
        <v>5370</v>
      </c>
      <c r="C324" s="665" t="s">
        <v>4224</v>
      </c>
      <c r="D324" s="665" t="s">
        <v>5375</v>
      </c>
      <c r="E324" s="665" t="s">
        <v>5376</v>
      </c>
      <c r="F324" s="668">
        <v>22</v>
      </c>
      <c r="G324" s="668">
        <v>205414</v>
      </c>
      <c r="H324" s="668">
        <v>1</v>
      </c>
      <c r="I324" s="668">
        <v>9337</v>
      </c>
      <c r="J324" s="668">
        <v>20</v>
      </c>
      <c r="K324" s="668">
        <v>188920</v>
      </c>
      <c r="L324" s="668">
        <v>0.91970362292735641</v>
      </c>
      <c r="M324" s="668">
        <v>9446</v>
      </c>
      <c r="N324" s="668">
        <v>9</v>
      </c>
      <c r="O324" s="668">
        <v>87777</v>
      </c>
      <c r="P324" s="681">
        <v>0.42731751487240405</v>
      </c>
      <c r="Q324" s="669">
        <v>9753</v>
      </c>
    </row>
    <row r="325" spans="1:17" ht="14.4" customHeight="1" x14ac:dyDescent="0.3">
      <c r="A325" s="664" t="s">
        <v>5948</v>
      </c>
      <c r="B325" s="665" t="s">
        <v>5370</v>
      </c>
      <c r="C325" s="665" t="s">
        <v>4224</v>
      </c>
      <c r="D325" s="665" t="s">
        <v>5381</v>
      </c>
      <c r="E325" s="665" t="s">
        <v>5382</v>
      </c>
      <c r="F325" s="668">
        <v>6</v>
      </c>
      <c r="G325" s="668">
        <v>13398</v>
      </c>
      <c r="H325" s="668">
        <v>1</v>
      </c>
      <c r="I325" s="668">
        <v>2233</v>
      </c>
      <c r="J325" s="668">
        <v>6</v>
      </c>
      <c r="K325" s="668">
        <v>13584</v>
      </c>
      <c r="L325" s="668">
        <v>1.0138826690550828</v>
      </c>
      <c r="M325" s="668">
        <v>2264</v>
      </c>
      <c r="N325" s="668">
        <v>23</v>
      </c>
      <c r="O325" s="668">
        <v>52762</v>
      </c>
      <c r="P325" s="681">
        <v>3.9380504552918345</v>
      </c>
      <c r="Q325" s="669">
        <v>2294</v>
      </c>
    </row>
    <row r="326" spans="1:17" ht="14.4" customHeight="1" x14ac:dyDescent="0.3">
      <c r="A326" s="664" t="s">
        <v>5948</v>
      </c>
      <c r="B326" s="665" t="s">
        <v>5370</v>
      </c>
      <c r="C326" s="665" t="s">
        <v>4224</v>
      </c>
      <c r="D326" s="665" t="s">
        <v>5951</v>
      </c>
      <c r="E326" s="665" t="s">
        <v>5952</v>
      </c>
      <c r="F326" s="668">
        <v>7</v>
      </c>
      <c r="G326" s="668">
        <v>52843</v>
      </c>
      <c r="H326" s="668">
        <v>1</v>
      </c>
      <c r="I326" s="668">
        <v>7549</v>
      </c>
      <c r="J326" s="668">
        <v>7</v>
      </c>
      <c r="K326" s="668">
        <v>52885</v>
      </c>
      <c r="L326" s="668">
        <v>1.0007948072592396</v>
      </c>
      <c r="M326" s="668">
        <v>7555</v>
      </c>
      <c r="N326" s="668">
        <v>10</v>
      </c>
      <c r="O326" s="668">
        <v>75550</v>
      </c>
      <c r="P326" s="681">
        <v>1.4297068675131994</v>
      </c>
      <c r="Q326" s="669">
        <v>7555</v>
      </c>
    </row>
    <row r="327" spans="1:17" ht="14.4" customHeight="1" x14ac:dyDescent="0.3">
      <c r="A327" s="664" t="s">
        <v>5948</v>
      </c>
      <c r="B327" s="665" t="s">
        <v>5370</v>
      </c>
      <c r="C327" s="665" t="s">
        <v>4224</v>
      </c>
      <c r="D327" s="665" t="s">
        <v>5953</v>
      </c>
      <c r="E327" s="665" t="s">
        <v>5954</v>
      </c>
      <c r="F327" s="668"/>
      <c r="G327" s="668"/>
      <c r="H327" s="668"/>
      <c r="I327" s="668"/>
      <c r="J327" s="668"/>
      <c r="K327" s="668"/>
      <c r="L327" s="668"/>
      <c r="M327" s="668"/>
      <c r="N327" s="668">
        <v>1</v>
      </c>
      <c r="O327" s="668">
        <v>0</v>
      </c>
      <c r="P327" s="681"/>
      <c r="Q327" s="669">
        <v>0</v>
      </c>
    </row>
    <row r="328" spans="1:17" ht="14.4" customHeight="1" x14ac:dyDescent="0.3">
      <c r="A328" s="664" t="s">
        <v>5948</v>
      </c>
      <c r="B328" s="665" t="s">
        <v>5370</v>
      </c>
      <c r="C328" s="665" t="s">
        <v>4224</v>
      </c>
      <c r="D328" s="665" t="s">
        <v>5955</v>
      </c>
      <c r="E328" s="665" t="s">
        <v>5956</v>
      </c>
      <c r="F328" s="668"/>
      <c r="G328" s="668"/>
      <c r="H328" s="668"/>
      <c r="I328" s="668"/>
      <c r="J328" s="668"/>
      <c r="K328" s="668"/>
      <c r="L328" s="668"/>
      <c r="M328" s="668"/>
      <c r="N328" s="668">
        <v>2</v>
      </c>
      <c r="O328" s="668">
        <v>0</v>
      </c>
      <c r="P328" s="681"/>
      <c r="Q328" s="669">
        <v>0</v>
      </c>
    </row>
    <row r="329" spans="1:17" ht="14.4" customHeight="1" x14ac:dyDescent="0.3">
      <c r="A329" s="664" t="s">
        <v>5948</v>
      </c>
      <c r="B329" s="665" t="s">
        <v>5370</v>
      </c>
      <c r="C329" s="665" t="s">
        <v>4224</v>
      </c>
      <c r="D329" s="665" t="s">
        <v>5957</v>
      </c>
      <c r="E329" s="665" t="s">
        <v>5958</v>
      </c>
      <c r="F329" s="668"/>
      <c r="G329" s="668"/>
      <c r="H329" s="668"/>
      <c r="I329" s="668"/>
      <c r="J329" s="668"/>
      <c r="K329" s="668"/>
      <c r="L329" s="668"/>
      <c r="M329" s="668"/>
      <c r="N329" s="668">
        <v>3</v>
      </c>
      <c r="O329" s="668">
        <v>0</v>
      </c>
      <c r="P329" s="681"/>
      <c r="Q329" s="669">
        <v>0</v>
      </c>
    </row>
    <row r="330" spans="1:17" ht="14.4" customHeight="1" x14ac:dyDescent="0.3">
      <c r="A330" s="664" t="s">
        <v>5948</v>
      </c>
      <c r="B330" s="665" t="s">
        <v>5370</v>
      </c>
      <c r="C330" s="665" t="s">
        <v>4224</v>
      </c>
      <c r="D330" s="665" t="s">
        <v>5959</v>
      </c>
      <c r="E330" s="665" t="s">
        <v>5960</v>
      </c>
      <c r="F330" s="668"/>
      <c r="G330" s="668"/>
      <c r="H330" s="668"/>
      <c r="I330" s="668"/>
      <c r="J330" s="668"/>
      <c r="K330" s="668"/>
      <c r="L330" s="668"/>
      <c r="M330" s="668"/>
      <c r="N330" s="668">
        <v>4</v>
      </c>
      <c r="O330" s="668">
        <v>0</v>
      </c>
      <c r="P330" s="681"/>
      <c r="Q330" s="669">
        <v>0</v>
      </c>
    </row>
    <row r="331" spans="1:17" ht="14.4" customHeight="1" x14ac:dyDescent="0.3">
      <c r="A331" s="664" t="s">
        <v>5948</v>
      </c>
      <c r="B331" s="665" t="s">
        <v>5370</v>
      </c>
      <c r="C331" s="665" t="s">
        <v>4224</v>
      </c>
      <c r="D331" s="665" t="s">
        <v>5961</v>
      </c>
      <c r="E331" s="665" t="s">
        <v>5962</v>
      </c>
      <c r="F331" s="668"/>
      <c r="G331" s="668"/>
      <c r="H331" s="668"/>
      <c r="I331" s="668"/>
      <c r="J331" s="668"/>
      <c r="K331" s="668"/>
      <c r="L331" s="668"/>
      <c r="M331" s="668"/>
      <c r="N331" s="668">
        <v>1</v>
      </c>
      <c r="O331" s="668">
        <v>0</v>
      </c>
      <c r="P331" s="681"/>
      <c r="Q331" s="669">
        <v>0</v>
      </c>
    </row>
    <row r="332" spans="1:17" ht="14.4" customHeight="1" thickBot="1" x14ac:dyDescent="0.35">
      <c r="A332" s="670" t="s">
        <v>5948</v>
      </c>
      <c r="B332" s="671" t="s">
        <v>5370</v>
      </c>
      <c r="C332" s="671" t="s">
        <v>4224</v>
      </c>
      <c r="D332" s="671" t="s">
        <v>5963</v>
      </c>
      <c r="E332" s="671" t="s">
        <v>5964</v>
      </c>
      <c r="F332" s="674"/>
      <c r="G332" s="674"/>
      <c r="H332" s="674"/>
      <c r="I332" s="674"/>
      <c r="J332" s="674"/>
      <c r="K332" s="674"/>
      <c r="L332" s="674"/>
      <c r="M332" s="674"/>
      <c r="N332" s="674">
        <v>4</v>
      </c>
      <c r="O332" s="674">
        <v>0</v>
      </c>
      <c r="P332" s="682"/>
      <c r="Q332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2839</v>
      </c>
      <c r="D3" s="197">
        <f>SUBTOTAL(9,D6:D1048576)</f>
        <v>2786</v>
      </c>
      <c r="E3" s="197">
        <f>SUBTOTAL(9,E6:E1048576)</f>
        <v>3038</v>
      </c>
      <c r="F3" s="198">
        <f>IF(OR(E3=0,C3=0),"",E3/C3)</f>
        <v>1.0700951039098274</v>
      </c>
      <c r="G3" s="453">
        <f>SUBTOTAL(9,G6:G1048576)</f>
        <v>5192.1980999999996</v>
      </c>
      <c r="H3" s="454">
        <f>SUBTOTAL(9,H6:H1048576)</f>
        <v>5423.4818999999989</v>
      </c>
      <c r="I3" s="454">
        <f>SUBTOTAL(9,I6:I1048576)</f>
        <v>5690.2674000000006</v>
      </c>
      <c r="J3" s="198">
        <f>IF(OR(I3=0,G3=0),"",I3/G3)</f>
        <v>1.0959264824660679</v>
      </c>
      <c r="K3" s="453">
        <f>SUBTOTAL(9,K6:K1048576)</f>
        <v>781.75</v>
      </c>
      <c r="L3" s="454">
        <f>SUBTOTAL(9,L6:L1048576)</f>
        <v>847.42000000000007</v>
      </c>
      <c r="M3" s="454">
        <f>SUBTOTAL(9,M6:M1048576)</f>
        <v>862.65</v>
      </c>
      <c r="N3" s="199">
        <f>IF(OR(M3=0,E3=0),"",M3/E3)</f>
        <v>0.28395325872284399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4712</v>
      </c>
      <c r="B6" s="916" t="s">
        <v>5966</v>
      </c>
      <c r="C6" s="921">
        <v>2522</v>
      </c>
      <c r="D6" s="922">
        <v>2458</v>
      </c>
      <c r="E6" s="922">
        <v>2703</v>
      </c>
      <c r="F6" s="927">
        <v>1.0717684377478192</v>
      </c>
      <c r="G6" s="921">
        <v>2401.8687</v>
      </c>
      <c r="H6" s="922">
        <v>2308.3550999999998</v>
      </c>
      <c r="I6" s="922">
        <v>2574.6141000000007</v>
      </c>
      <c r="J6" s="927">
        <v>1.0719212503164726</v>
      </c>
      <c r="K6" s="921">
        <v>282.75</v>
      </c>
      <c r="L6" s="922">
        <v>276.42</v>
      </c>
      <c r="M6" s="922">
        <v>295.64999999999998</v>
      </c>
      <c r="N6" s="932">
        <v>109.37846836847947</v>
      </c>
    </row>
    <row r="7" spans="1:14" ht="14.4" customHeight="1" x14ac:dyDescent="0.3">
      <c r="A7" s="914" t="s">
        <v>4829</v>
      </c>
      <c r="B7" s="917" t="s">
        <v>5967</v>
      </c>
      <c r="C7" s="923">
        <v>194</v>
      </c>
      <c r="D7" s="924">
        <v>244</v>
      </c>
      <c r="E7" s="924">
        <v>237</v>
      </c>
      <c r="F7" s="928">
        <v>1.2216494845360826</v>
      </c>
      <c r="G7" s="923">
        <v>2077.2162000000003</v>
      </c>
      <c r="H7" s="924">
        <v>2612.5812000000001</v>
      </c>
      <c r="I7" s="924">
        <v>2537.6301000000003</v>
      </c>
      <c r="J7" s="928">
        <v>1.2216494845360824</v>
      </c>
      <c r="K7" s="923">
        <v>388</v>
      </c>
      <c r="L7" s="924">
        <v>488</v>
      </c>
      <c r="M7" s="924">
        <v>474</v>
      </c>
      <c r="N7" s="933">
        <v>2000</v>
      </c>
    </row>
    <row r="8" spans="1:14" ht="14.4" customHeight="1" x14ac:dyDescent="0.3">
      <c r="A8" s="914" t="s">
        <v>4835</v>
      </c>
      <c r="B8" s="917" t="s">
        <v>5967</v>
      </c>
      <c r="C8" s="923">
        <v>99</v>
      </c>
      <c r="D8" s="924">
        <v>82</v>
      </c>
      <c r="E8" s="924">
        <v>88</v>
      </c>
      <c r="F8" s="928">
        <v>0.88888888888888884</v>
      </c>
      <c r="G8" s="923">
        <v>594.83159999999998</v>
      </c>
      <c r="H8" s="924">
        <v>492.68880000000007</v>
      </c>
      <c r="I8" s="924">
        <v>528.7392000000001</v>
      </c>
      <c r="J8" s="928">
        <v>0.88888888888888906</v>
      </c>
      <c r="K8" s="923">
        <v>99</v>
      </c>
      <c r="L8" s="924">
        <v>82</v>
      </c>
      <c r="M8" s="924">
        <v>88</v>
      </c>
      <c r="N8" s="933">
        <v>1000</v>
      </c>
    </row>
    <row r="9" spans="1:14" ht="14.4" customHeight="1" thickBot="1" x14ac:dyDescent="0.35">
      <c r="A9" s="915" t="s">
        <v>4833</v>
      </c>
      <c r="B9" s="918" t="s">
        <v>5967</v>
      </c>
      <c r="C9" s="925">
        <v>24</v>
      </c>
      <c r="D9" s="926">
        <v>2</v>
      </c>
      <c r="E9" s="926">
        <v>10</v>
      </c>
      <c r="F9" s="929">
        <v>0.41666666666666669</v>
      </c>
      <c r="G9" s="925">
        <v>118.2816</v>
      </c>
      <c r="H9" s="926">
        <v>9.8567999999999998</v>
      </c>
      <c r="I9" s="926">
        <v>49.284000000000006</v>
      </c>
      <c r="J9" s="929">
        <v>0.41666666666666674</v>
      </c>
      <c r="K9" s="925">
        <v>12</v>
      </c>
      <c r="L9" s="926">
        <v>1</v>
      </c>
      <c r="M9" s="926">
        <v>5</v>
      </c>
      <c r="N9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2016-03-30T20:03:38Z</dcterms:modified>
</cp:coreProperties>
</file>